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112" documentId="8_{93429921-1EB6-4417-ACD3-2DF142857104}" xr6:coauthVersionLast="47" xr6:coauthVersionMax="47" xr10:uidLastSave="{A2482690-2DC6-4841-9C49-67656D18B780}"/>
  <bookViews>
    <workbookView xWindow="-25905" yWindow="-3660" windowWidth="26010" windowHeight="2098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" i="1" l="1"/>
  <c r="U2" i="1"/>
  <c r="M48" i="4"/>
  <c r="H48" i="4"/>
  <c r="I48" i="4"/>
  <c r="D48" i="4"/>
  <c r="E48" i="4"/>
  <c r="L28" i="4"/>
  <c r="H28" i="4"/>
  <c r="D28" i="4"/>
  <c r="L37" i="4"/>
  <c r="H37" i="4"/>
  <c r="D37" i="4"/>
  <c r="D36" i="4"/>
  <c r="L47" i="4"/>
  <c r="M47" i="4"/>
  <c r="H47" i="4"/>
  <c r="I47" i="4"/>
  <c r="D47" i="4"/>
  <c r="E47" i="4"/>
  <c r="L27" i="4"/>
  <c r="H27" i="4"/>
  <c r="D27" i="4"/>
  <c r="Q23" i="3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C23" i="3"/>
  <c r="Y35" i="1"/>
  <c r="U365" i="1"/>
  <c r="R310" i="1"/>
  <c r="E318" i="1"/>
  <c r="S318" i="1"/>
  <c r="R326" i="1"/>
  <c r="E357" i="1"/>
  <c r="S357" i="1"/>
  <c r="N10" i="3"/>
  <c r="N18" i="3"/>
  <c r="N20" i="3"/>
  <c r="D8" i="3"/>
  <c r="O8" i="3"/>
  <c r="D13" i="3"/>
  <c r="N14" i="3"/>
  <c r="N15" i="3"/>
  <c r="D16" i="3"/>
  <c r="O16" i="3"/>
  <c r="N19" i="3"/>
  <c r="D21" i="3"/>
  <c r="N7" i="3"/>
  <c r="E8" i="1"/>
  <c r="S8" i="1"/>
  <c r="E9" i="1"/>
  <c r="S9" i="1"/>
  <c r="E10" i="1"/>
  <c r="S10" i="1"/>
  <c r="E11" i="1"/>
  <c r="S11" i="1"/>
  <c r="E12" i="1"/>
  <c r="S12" i="1"/>
  <c r="E13" i="1"/>
  <c r="S13" i="1"/>
  <c r="E14" i="1"/>
  <c r="S14" i="1"/>
  <c r="E15" i="1"/>
  <c r="S15" i="1"/>
  <c r="E16" i="1"/>
  <c r="S16" i="1"/>
  <c r="E17" i="1"/>
  <c r="S17" i="1"/>
  <c r="E18" i="1"/>
  <c r="S18" i="1"/>
  <c r="E19" i="1"/>
  <c r="S19" i="1"/>
  <c r="E20" i="1"/>
  <c r="S20" i="1"/>
  <c r="E21" i="1"/>
  <c r="S21" i="1"/>
  <c r="E22" i="1"/>
  <c r="S22" i="1"/>
  <c r="E23" i="1"/>
  <c r="S23" i="1"/>
  <c r="E24" i="1"/>
  <c r="S24" i="1"/>
  <c r="E25" i="1"/>
  <c r="S25" i="1"/>
  <c r="E26" i="1"/>
  <c r="S26" i="1"/>
  <c r="E27" i="1"/>
  <c r="S27" i="1"/>
  <c r="E28" i="1"/>
  <c r="S28" i="1"/>
  <c r="E29" i="1"/>
  <c r="S29" i="1"/>
  <c r="E30" i="1"/>
  <c r="E31" i="1"/>
  <c r="S31" i="1"/>
  <c r="E32" i="1"/>
  <c r="S32" i="1"/>
  <c r="E33" i="1"/>
  <c r="S33" i="1"/>
  <c r="E34" i="1"/>
  <c r="S34" i="1"/>
  <c r="E35" i="1"/>
  <c r="S35" i="1"/>
  <c r="E36" i="1"/>
  <c r="S36" i="1"/>
  <c r="E37" i="1"/>
  <c r="S37" i="1"/>
  <c r="E38" i="1"/>
  <c r="S38" i="1"/>
  <c r="E39" i="1"/>
  <c r="S39" i="1"/>
  <c r="E40" i="1"/>
  <c r="S40" i="1"/>
  <c r="E41" i="1"/>
  <c r="S41" i="1"/>
  <c r="E42" i="1"/>
  <c r="S42" i="1"/>
  <c r="E43" i="1"/>
  <c r="S43" i="1"/>
  <c r="E44" i="1"/>
  <c r="S44" i="1"/>
  <c r="E45" i="1"/>
  <c r="S45" i="1"/>
  <c r="E46" i="1"/>
  <c r="E47" i="1"/>
  <c r="S47" i="1"/>
  <c r="E48" i="1"/>
  <c r="S48" i="1"/>
  <c r="E49" i="1"/>
  <c r="S49" i="1"/>
  <c r="E50" i="1"/>
  <c r="S50" i="1"/>
  <c r="E51" i="1"/>
  <c r="S51" i="1"/>
  <c r="E52" i="1"/>
  <c r="S52" i="1"/>
  <c r="E53" i="1"/>
  <c r="S53" i="1"/>
  <c r="E54" i="1"/>
  <c r="S54" i="1"/>
  <c r="E55" i="1"/>
  <c r="S55" i="1"/>
  <c r="E56" i="1"/>
  <c r="S56" i="1"/>
  <c r="E57" i="1"/>
  <c r="S57" i="1"/>
  <c r="E58" i="1"/>
  <c r="S58" i="1"/>
  <c r="E59" i="1"/>
  <c r="S59" i="1"/>
  <c r="E60" i="1"/>
  <c r="S60" i="1"/>
  <c r="E61" i="1"/>
  <c r="S61" i="1"/>
  <c r="E62" i="1"/>
  <c r="S62" i="1"/>
  <c r="E63" i="1"/>
  <c r="S63" i="1"/>
  <c r="E64" i="1"/>
  <c r="S64" i="1"/>
  <c r="E65" i="1"/>
  <c r="S65" i="1"/>
  <c r="E66" i="1"/>
  <c r="S66" i="1"/>
  <c r="E67" i="1"/>
  <c r="S67" i="1"/>
  <c r="E68" i="1"/>
  <c r="S68" i="1"/>
  <c r="E69" i="1"/>
  <c r="S69" i="1"/>
  <c r="E70" i="1"/>
  <c r="S70" i="1"/>
  <c r="E71" i="1"/>
  <c r="S71" i="1"/>
  <c r="E72" i="1"/>
  <c r="S72" i="1"/>
  <c r="E73" i="1"/>
  <c r="S73" i="1"/>
  <c r="E74" i="1"/>
  <c r="E75" i="1"/>
  <c r="S75" i="1"/>
  <c r="E76" i="1"/>
  <c r="S76" i="1"/>
  <c r="E77" i="1"/>
  <c r="S77" i="1"/>
  <c r="E78" i="1"/>
  <c r="S78" i="1"/>
  <c r="E79" i="1"/>
  <c r="S79" i="1"/>
  <c r="E80" i="1"/>
  <c r="S80" i="1"/>
  <c r="E81" i="1"/>
  <c r="S81" i="1"/>
  <c r="E82" i="1"/>
  <c r="S82" i="1"/>
  <c r="E83" i="1"/>
  <c r="S83" i="1"/>
  <c r="E84" i="1"/>
  <c r="S84" i="1"/>
  <c r="E85" i="1"/>
  <c r="S85" i="1"/>
  <c r="E86" i="1"/>
  <c r="S86" i="1"/>
  <c r="E87" i="1"/>
  <c r="S87" i="1"/>
  <c r="E88" i="1"/>
  <c r="S88" i="1"/>
  <c r="E89" i="1"/>
  <c r="S89" i="1"/>
  <c r="E90" i="1"/>
  <c r="S90" i="1"/>
  <c r="E91" i="1"/>
  <c r="S91" i="1"/>
  <c r="E92" i="1"/>
  <c r="S92" i="1"/>
  <c r="E93" i="1"/>
  <c r="S93" i="1"/>
  <c r="E94" i="1"/>
  <c r="E95" i="1"/>
  <c r="S95" i="1"/>
  <c r="E96" i="1"/>
  <c r="S96" i="1"/>
  <c r="E97" i="1"/>
  <c r="S97" i="1"/>
  <c r="E98" i="1"/>
  <c r="S98" i="1"/>
  <c r="E99" i="1"/>
  <c r="S99" i="1"/>
  <c r="E100" i="1"/>
  <c r="S100" i="1"/>
  <c r="E101" i="1"/>
  <c r="S101" i="1"/>
  <c r="E102" i="1"/>
  <c r="S102" i="1"/>
  <c r="E103" i="1"/>
  <c r="S103" i="1"/>
  <c r="E104" i="1"/>
  <c r="S104" i="1"/>
  <c r="E105" i="1"/>
  <c r="S105" i="1"/>
  <c r="E106" i="1"/>
  <c r="S106" i="1"/>
  <c r="E107" i="1"/>
  <c r="S107" i="1"/>
  <c r="E108" i="1"/>
  <c r="S108" i="1"/>
  <c r="E109" i="1"/>
  <c r="S109" i="1"/>
  <c r="E110" i="1"/>
  <c r="S110" i="1"/>
  <c r="E111" i="1"/>
  <c r="S111" i="1"/>
  <c r="E112" i="1"/>
  <c r="S112" i="1"/>
  <c r="E113" i="1"/>
  <c r="S113" i="1"/>
  <c r="E114" i="1"/>
  <c r="S114" i="1"/>
  <c r="E115" i="1"/>
  <c r="S115" i="1"/>
  <c r="E116" i="1"/>
  <c r="S116" i="1"/>
  <c r="E117" i="1"/>
  <c r="S117" i="1"/>
  <c r="E118" i="1"/>
  <c r="S118" i="1"/>
  <c r="E119" i="1"/>
  <c r="S119" i="1"/>
  <c r="E120" i="1"/>
  <c r="S120" i="1"/>
  <c r="E121" i="1"/>
  <c r="S121" i="1"/>
  <c r="E122" i="1"/>
  <c r="S122" i="1"/>
  <c r="E123" i="1"/>
  <c r="S123" i="1"/>
  <c r="E124" i="1"/>
  <c r="S124" i="1"/>
  <c r="E125" i="1"/>
  <c r="S125" i="1"/>
  <c r="E126" i="1"/>
  <c r="S126" i="1"/>
  <c r="E127" i="1"/>
  <c r="E128" i="1"/>
  <c r="S128" i="1"/>
  <c r="E129" i="1"/>
  <c r="S129" i="1"/>
  <c r="E130" i="1"/>
  <c r="S130" i="1"/>
  <c r="E131" i="1"/>
  <c r="S131" i="1"/>
  <c r="E132" i="1"/>
  <c r="E133" i="1"/>
  <c r="S133" i="1"/>
  <c r="E134" i="1"/>
  <c r="E135" i="1"/>
  <c r="S135" i="1"/>
  <c r="E136" i="1"/>
  <c r="S136" i="1"/>
  <c r="E137" i="1"/>
  <c r="S137" i="1"/>
  <c r="E138" i="1"/>
  <c r="S138" i="1"/>
  <c r="E139" i="1"/>
  <c r="S139" i="1"/>
  <c r="E140" i="1"/>
  <c r="S140" i="1"/>
  <c r="E141" i="1"/>
  <c r="S141" i="1"/>
  <c r="E142" i="1"/>
  <c r="S142" i="1"/>
  <c r="E143" i="1"/>
  <c r="S143" i="1"/>
  <c r="E144" i="1"/>
  <c r="S144" i="1"/>
  <c r="E145" i="1"/>
  <c r="S145" i="1"/>
  <c r="E146" i="1"/>
  <c r="S146" i="1"/>
  <c r="E147" i="1"/>
  <c r="S147" i="1"/>
  <c r="E148" i="1"/>
  <c r="S148" i="1"/>
  <c r="E149" i="1"/>
  <c r="S149" i="1"/>
  <c r="E150" i="1"/>
  <c r="S150" i="1"/>
  <c r="E151" i="1"/>
  <c r="E152" i="1"/>
  <c r="S152" i="1"/>
  <c r="E153" i="1"/>
  <c r="S153" i="1"/>
  <c r="E154" i="1"/>
  <c r="S154" i="1"/>
  <c r="E155" i="1"/>
  <c r="S155" i="1"/>
  <c r="E156" i="1"/>
  <c r="S156" i="1"/>
  <c r="E157" i="1"/>
  <c r="S157" i="1"/>
  <c r="E158" i="1"/>
  <c r="S158" i="1"/>
  <c r="E159" i="1"/>
  <c r="S159" i="1"/>
  <c r="E160" i="1"/>
  <c r="S160" i="1"/>
  <c r="E161" i="1"/>
  <c r="S161" i="1"/>
  <c r="E162" i="1"/>
  <c r="S162" i="1"/>
  <c r="E163" i="1"/>
  <c r="S163" i="1"/>
  <c r="E164" i="1"/>
  <c r="S164" i="1"/>
  <c r="E165" i="1"/>
  <c r="S165" i="1"/>
  <c r="E166" i="1"/>
  <c r="E167" i="1"/>
  <c r="S167" i="1"/>
  <c r="E168" i="1"/>
  <c r="S168" i="1"/>
  <c r="E169" i="1"/>
  <c r="S169" i="1"/>
  <c r="E170" i="1"/>
  <c r="S170" i="1"/>
  <c r="E171" i="1"/>
  <c r="S171" i="1"/>
  <c r="E172" i="1"/>
  <c r="E173" i="1"/>
  <c r="S173" i="1"/>
  <c r="E174" i="1"/>
  <c r="S174" i="1"/>
  <c r="E175" i="1"/>
  <c r="S175" i="1"/>
  <c r="E176" i="1"/>
  <c r="S176" i="1"/>
  <c r="E177" i="1"/>
  <c r="S177" i="1"/>
  <c r="E178" i="1"/>
  <c r="S178" i="1"/>
  <c r="E179" i="1"/>
  <c r="S179" i="1"/>
  <c r="E180" i="1"/>
  <c r="S180" i="1"/>
  <c r="E181" i="1"/>
  <c r="S181" i="1"/>
  <c r="E182" i="1"/>
  <c r="S182" i="1"/>
  <c r="E183" i="1"/>
  <c r="S183" i="1"/>
  <c r="E184" i="1"/>
  <c r="S184" i="1"/>
  <c r="E185" i="1"/>
  <c r="S185" i="1"/>
  <c r="E186" i="1"/>
  <c r="S186" i="1"/>
  <c r="E187" i="1"/>
  <c r="S187" i="1"/>
  <c r="E188" i="1"/>
  <c r="S188" i="1"/>
  <c r="E189" i="1"/>
  <c r="S189" i="1"/>
  <c r="E190" i="1"/>
  <c r="E191" i="1"/>
  <c r="S191" i="1"/>
  <c r="E192" i="1"/>
  <c r="S192" i="1"/>
  <c r="E193" i="1"/>
  <c r="S193" i="1"/>
  <c r="E194" i="1"/>
  <c r="S194" i="1"/>
  <c r="E195" i="1"/>
  <c r="S195" i="1"/>
  <c r="E196" i="1"/>
  <c r="S196" i="1"/>
  <c r="E197" i="1"/>
  <c r="S197" i="1"/>
  <c r="E198" i="1"/>
  <c r="S198" i="1"/>
  <c r="E199" i="1"/>
  <c r="S199" i="1"/>
  <c r="E200" i="1"/>
  <c r="S200" i="1"/>
  <c r="E201" i="1"/>
  <c r="S201" i="1"/>
  <c r="E202" i="1"/>
  <c r="S202" i="1"/>
  <c r="E203" i="1"/>
  <c r="S203" i="1"/>
  <c r="E204" i="1"/>
  <c r="S204" i="1"/>
  <c r="E205" i="1"/>
  <c r="S205" i="1"/>
  <c r="E206" i="1"/>
  <c r="S206" i="1"/>
  <c r="E207" i="1"/>
  <c r="S207" i="1"/>
  <c r="E208" i="1"/>
  <c r="S208" i="1"/>
  <c r="E209" i="1"/>
  <c r="E210" i="1"/>
  <c r="S210" i="1"/>
  <c r="E211" i="1"/>
  <c r="S211" i="1"/>
  <c r="E212" i="1"/>
  <c r="S212" i="1"/>
  <c r="E213" i="1"/>
  <c r="S213" i="1"/>
  <c r="E214" i="1"/>
  <c r="S214" i="1"/>
  <c r="E215" i="1"/>
  <c r="S215" i="1"/>
  <c r="E216" i="1"/>
  <c r="S216" i="1"/>
  <c r="E217" i="1"/>
  <c r="S217" i="1"/>
  <c r="E218" i="1"/>
  <c r="S218" i="1"/>
  <c r="E219" i="1"/>
  <c r="S219" i="1"/>
  <c r="E220" i="1"/>
  <c r="S220" i="1"/>
  <c r="E221" i="1"/>
  <c r="S221" i="1"/>
  <c r="E222" i="1"/>
  <c r="S222" i="1"/>
  <c r="E223" i="1"/>
  <c r="S223" i="1"/>
  <c r="E224" i="1"/>
  <c r="S224" i="1"/>
  <c r="E225" i="1"/>
  <c r="S225" i="1"/>
  <c r="E226" i="1"/>
  <c r="S226" i="1"/>
  <c r="E227" i="1"/>
  <c r="S227" i="1"/>
  <c r="E228" i="1"/>
  <c r="S228" i="1"/>
  <c r="E229" i="1"/>
  <c r="S229" i="1"/>
  <c r="E230" i="1"/>
  <c r="S230" i="1"/>
  <c r="E231" i="1"/>
  <c r="S231" i="1"/>
  <c r="E232" i="1"/>
  <c r="S232" i="1"/>
  <c r="E233" i="1"/>
  <c r="S233" i="1"/>
  <c r="E234" i="1"/>
  <c r="S234" i="1"/>
  <c r="E235" i="1"/>
  <c r="S235" i="1"/>
  <c r="E236" i="1"/>
  <c r="S236" i="1"/>
  <c r="E237" i="1"/>
  <c r="S237" i="1"/>
  <c r="E238" i="1"/>
  <c r="S238" i="1"/>
  <c r="E239" i="1"/>
  <c r="S239" i="1"/>
  <c r="E240" i="1"/>
  <c r="S240" i="1"/>
  <c r="E241" i="1"/>
  <c r="S241" i="1"/>
  <c r="E242" i="1"/>
  <c r="S242" i="1"/>
  <c r="E243" i="1"/>
  <c r="S243" i="1"/>
  <c r="E244" i="1"/>
  <c r="S244" i="1"/>
  <c r="E245" i="1"/>
  <c r="S245" i="1"/>
  <c r="E246" i="1"/>
  <c r="S246" i="1"/>
  <c r="E247" i="1"/>
  <c r="S247" i="1"/>
  <c r="E248" i="1"/>
  <c r="S248" i="1"/>
  <c r="E249" i="1"/>
  <c r="S249" i="1"/>
  <c r="E250" i="1"/>
  <c r="S250" i="1"/>
  <c r="E251" i="1"/>
  <c r="S251" i="1"/>
  <c r="E252" i="1"/>
  <c r="S252" i="1"/>
  <c r="E253" i="1"/>
  <c r="S253" i="1"/>
  <c r="E254" i="1"/>
  <c r="S254" i="1"/>
  <c r="E255" i="1"/>
  <c r="E256" i="1"/>
  <c r="S256" i="1"/>
  <c r="E257" i="1"/>
  <c r="S257" i="1"/>
  <c r="E258" i="1"/>
  <c r="S258" i="1"/>
  <c r="E259" i="1"/>
  <c r="S259" i="1"/>
  <c r="E260" i="1"/>
  <c r="S260" i="1"/>
  <c r="E261" i="1"/>
  <c r="S261" i="1"/>
  <c r="E262" i="1"/>
  <c r="E263" i="1"/>
  <c r="S263" i="1"/>
  <c r="E264" i="1"/>
  <c r="S264" i="1"/>
  <c r="E265" i="1"/>
  <c r="S265" i="1"/>
  <c r="E266" i="1"/>
  <c r="S266" i="1"/>
  <c r="E267" i="1"/>
  <c r="S267" i="1"/>
  <c r="E268" i="1"/>
  <c r="S268" i="1"/>
  <c r="E269" i="1"/>
  <c r="S269" i="1"/>
  <c r="E270" i="1"/>
  <c r="S270" i="1"/>
  <c r="E271" i="1"/>
  <c r="S271" i="1"/>
  <c r="E272" i="1"/>
  <c r="S272" i="1"/>
  <c r="E273" i="1"/>
  <c r="S273" i="1"/>
  <c r="E274" i="1"/>
  <c r="S274" i="1"/>
  <c r="E275" i="1"/>
  <c r="S275" i="1"/>
  <c r="E276" i="1"/>
  <c r="S276" i="1"/>
  <c r="E277" i="1"/>
  <c r="S277" i="1"/>
  <c r="E278" i="1"/>
  <c r="E279" i="1"/>
  <c r="S279" i="1"/>
  <c r="E280" i="1"/>
  <c r="S280" i="1"/>
  <c r="E281" i="1"/>
  <c r="S281" i="1"/>
  <c r="E282" i="1"/>
  <c r="S282" i="1"/>
  <c r="E283" i="1"/>
  <c r="S283" i="1"/>
  <c r="E284" i="1"/>
  <c r="S284" i="1"/>
  <c r="E285" i="1"/>
  <c r="S285" i="1"/>
  <c r="E286" i="1"/>
  <c r="S286" i="1"/>
  <c r="E287" i="1"/>
  <c r="S287" i="1"/>
  <c r="E288" i="1"/>
  <c r="S288" i="1"/>
  <c r="E289" i="1"/>
  <c r="S289" i="1"/>
  <c r="E290" i="1"/>
  <c r="S290" i="1"/>
  <c r="E291" i="1"/>
  <c r="S291" i="1"/>
  <c r="E292" i="1"/>
  <c r="S292" i="1"/>
  <c r="E293" i="1"/>
  <c r="S293" i="1"/>
  <c r="E294" i="1"/>
  <c r="E295" i="1"/>
  <c r="S295" i="1"/>
  <c r="E296" i="1"/>
  <c r="S296" i="1"/>
  <c r="E297" i="1"/>
  <c r="S297" i="1"/>
  <c r="E298" i="1"/>
  <c r="S298" i="1"/>
  <c r="E299" i="1"/>
  <c r="S299" i="1"/>
  <c r="E300" i="1"/>
  <c r="E301" i="1"/>
  <c r="S301" i="1"/>
  <c r="E302" i="1"/>
  <c r="S302" i="1"/>
  <c r="E303" i="1"/>
  <c r="S303" i="1"/>
  <c r="E304" i="1"/>
  <c r="S304" i="1"/>
  <c r="E305" i="1"/>
  <c r="S305" i="1"/>
  <c r="E306" i="1"/>
  <c r="S306" i="1"/>
  <c r="E307" i="1"/>
  <c r="S307" i="1"/>
  <c r="E308" i="1"/>
  <c r="S308" i="1"/>
  <c r="E309" i="1"/>
  <c r="S309" i="1"/>
  <c r="E311" i="1"/>
  <c r="E312" i="1"/>
  <c r="S312" i="1"/>
  <c r="E313" i="1"/>
  <c r="S313" i="1"/>
  <c r="E314" i="1"/>
  <c r="S314" i="1"/>
  <c r="E315" i="1"/>
  <c r="S315" i="1"/>
  <c r="E316" i="1"/>
  <c r="S316" i="1"/>
  <c r="E317" i="1"/>
  <c r="S317" i="1"/>
  <c r="E319" i="1"/>
  <c r="S319" i="1"/>
  <c r="E320" i="1"/>
  <c r="S320" i="1"/>
  <c r="E321" i="1"/>
  <c r="S321" i="1"/>
  <c r="E322" i="1"/>
  <c r="S322" i="1"/>
  <c r="E323" i="1"/>
  <c r="S323" i="1"/>
  <c r="E324" i="1"/>
  <c r="S324" i="1"/>
  <c r="E325" i="1"/>
  <c r="S325" i="1"/>
  <c r="E327" i="1"/>
  <c r="S327" i="1"/>
  <c r="E328" i="1"/>
  <c r="S328" i="1"/>
  <c r="E329" i="1"/>
  <c r="S329" i="1"/>
  <c r="E330" i="1"/>
  <c r="S330" i="1"/>
  <c r="E331" i="1"/>
  <c r="S331" i="1"/>
  <c r="E332" i="1"/>
  <c r="E333" i="1"/>
  <c r="S333" i="1"/>
  <c r="E335" i="1"/>
  <c r="S335" i="1"/>
  <c r="E336" i="1"/>
  <c r="S336" i="1"/>
  <c r="E337" i="1"/>
  <c r="S337" i="1"/>
  <c r="E338" i="1"/>
  <c r="S338" i="1"/>
  <c r="E339" i="1"/>
  <c r="S339" i="1"/>
  <c r="E340" i="1"/>
  <c r="S340" i="1"/>
  <c r="E341" i="1"/>
  <c r="S341" i="1"/>
  <c r="E343" i="1"/>
  <c r="E344" i="1"/>
  <c r="S344" i="1"/>
  <c r="E345" i="1"/>
  <c r="S345" i="1"/>
  <c r="E346" i="1"/>
  <c r="S346" i="1"/>
  <c r="E347" i="1"/>
  <c r="E348" i="1"/>
  <c r="S348" i="1"/>
  <c r="E349" i="1"/>
  <c r="S349" i="1"/>
  <c r="E351" i="1"/>
  <c r="S351" i="1"/>
  <c r="E352" i="1"/>
  <c r="S352" i="1"/>
  <c r="E353" i="1"/>
  <c r="S353" i="1"/>
  <c r="E354" i="1"/>
  <c r="S354" i="1"/>
  <c r="E355" i="1"/>
  <c r="S355" i="1"/>
  <c r="E356" i="1"/>
  <c r="S356" i="1"/>
  <c r="E359" i="1"/>
  <c r="E360" i="1"/>
  <c r="S360" i="1"/>
  <c r="E361" i="1"/>
  <c r="E362" i="1"/>
  <c r="S362" i="1"/>
  <c r="E363" i="1"/>
  <c r="S363" i="1"/>
  <c r="E7" i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2" i="3"/>
  <c r="O12" i="3"/>
  <c r="D14" i="3"/>
  <c r="O14" i="3"/>
  <c r="D15" i="3"/>
  <c r="O15" i="3"/>
  <c r="D17" i="3"/>
  <c r="D18" i="3"/>
  <c r="O18" i="3"/>
  <c r="D20" i="3"/>
  <c r="O20" i="3"/>
  <c r="Y92" i="1"/>
  <c r="Y363" i="1"/>
  <c r="R363" i="1"/>
  <c r="L15" i="4"/>
  <c r="H36" i="4"/>
  <c r="T365" i="1"/>
  <c r="K3" i="3"/>
  <c r="H24" i="4"/>
  <c r="X365" i="1"/>
  <c r="Y365" i="1"/>
  <c r="I43" i="4"/>
  <c r="H44" i="4"/>
  <c r="H50" i="4"/>
  <c r="H51" i="4"/>
  <c r="H52" i="4"/>
  <c r="H53" i="4"/>
  <c r="H54" i="4"/>
  <c r="H55" i="4"/>
  <c r="D44" i="4"/>
  <c r="D56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L51" i="4"/>
  <c r="H56" i="4"/>
  <c r="L44" i="4"/>
  <c r="K55" i="4"/>
  <c r="R15" i="1"/>
  <c r="R23" i="1"/>
  <c r="R31" i="1"/>
  <c r="R39" i="1"/>
  <c r="R47" i="1"/>
  <c r="R55" i="1"/>
  <c r="R356" i="1"/>
  <c r="R360" i="1"/>
  <c r="Y362" i="1"/>
  <c r="Y361" i="1"/>
  <c r="Y360" i="1"/>
  <c r="Y359" i="1"/>
  <c r="Y358" i="1"/>
  <c r="Y357" i="1"/>
  <c r="Y356" i="1"/>
  <c r="Y355" i="1"/>
  <c r="R355" i="1"/>
  <c r="Y354" i="1"/>
  <c r="Y353" i="1"/>
  <c r="R353" i="1"/>
  <c r="Y352" i="1"/>
  <c r="R352" i="1"/>
  <c r="Y351" i="1"/>
  <c r="Y350" i="1"/>
  <c r="Y349" i="1"/>
  <c r="R349" i="1"/>
  <c r="Y348" i="1"/>
  <c r="R348" i="1"/>
  <c r="Y347" i="1"/>
  <c r="R347" i="1"/>
  <c r="Y346" i="1"/>
  <c r="Y345" i="1"/>
  <c r="Y344" i="1"/>
  <c r="R344" i="1"/>
  <c r="Y343" i="1"/>
  <c r="Y342" i="1"/>
  <c r="Y341" i="1"/>
  <c r="R341" i="1"/>
  <c r="Y340" i="1"/>
  <c r="R340" i="1"/>
  <c r="Y339" i="1"/>
  <c r="R339" i="1"/>
  <c r="Y338" i="1"/>
  <c r="Y337" i="1"/>
  <c r="R337" i="1"/>
  <c r="Y336" i="1"/>
  <c r="R336" i="1"/>
  <c r="Y335" i="1"/>
  <c r="Y334" i="1"/>
  <c r="Y333" i="1"/>
  <c r="R333" i="1"/>
  <c r="Y332" i="1"/>
  <c r="R332" i="1"/>
  <c r="Y331" i="1"/>
  <c r="R331" i="1"/>
  <c r="Y330" i="1"/>
  <c r="Y329" i="1"/>
  <c r="Y328" i="1"/>
  <c r="R328" i="1"/>
  <c r="Y327" i="1"/>
  <c r="Y326" i="1"/>
  <c r="Y325" i="1"/>
  <c r="R325" i="1"/>
  <c r="Y324" i="1"/>
  <c r="R324" i="1"/>
  <c r="Y323" i="1"/>
  <c r="R323" i="1"/>
  <c r="Y322" i="1"/>
  <c r="Y321" i="1"/>
  <c r="R321" i="1"/>
  <c r="Y320" i="1"/>
  <c r="R320" i="1"/>
  <c r="Y319" i="1"/>
  <c r="Y318" i="1"/>
  <c r="R318" i="1"/>
  <c r="Y317" i="1"/>
  <c r="R317" i="1"/>
  <c r="Y316" i="1"/>
  <c r="R316" i="1"/>
  <c r="Y315" i="1"/>
  <c r="R315" i="1"/>
  <c r="Y314" i="1"/>
  <c r="Y313" i="1"/>
  <c r="Y312" i="1"/>
  <c r="R312" i="1"/>
  <c r="Y311" i="1"/>
  <c r="Y310" i="1"/>
  <c r="Y309" i="1"/>
  <c r="R309" i="1"/>
  <c r="Y308" i="1"/>
  <c r="R308" i="1"/>
  <c r="Y307" i="1"/>
  <c r="R307" i="1"/>
  <c r="Y306" i="1"/>
  <c r="Y305" i="1"/>
  <c r="R305" i="1"/>
  <c r="Y304" i="1"/>
  <c r="R304" i="1"/>
  <c r="Y303" i="1"/>
  <c r="Y302" i="1"/>
  <c r="R302" i="1"/>
  <c r="Y301" i="1"/>
  <c r="R301" i="1"/>
  <c r="Y300" i="1"/>
  <c r="R300" i="1"/>
  <c r="Y299" i="1"/>
  <c r="R299" i="1"/>
  <c r="Y298" i="1"/>
  <c r="R298" i="1"/>
  <c r="Y297" i="1"/>
  <c r="Y296" i="1"/>
  <c r="R296" i="1"/>
  <c r="Y295" i="1"/>
  <c r="Y294" i="1"/>
  <c r="R294" i="1"/>
  <c r="Y293" i="1"/>
  <c r="R293" i="1"/>
  <c r="Y292" i="1"/>
  <c r="R292" i="1"/>
  <c r="Y291" i="1"/>
  <c r="R291" i="1"/>
  <c r="Y290" i="1"/>
  <c r="Y289" i="1"/>
  <c r="R289" i="1"/>
  <c r="Y288" i="1"/>
  <c r="R288" i="1"/>
  <c r="Y287" i="1"/>
  <c r="Y286" i="1"/>
  <c r="R286" i="1"/>
  <c r="Y285" i="1"/>
  <c r="R285" i="1"/>
  <c r="Y284" i="1"/>
  <c r="R284" i="1"/>
  <c r="Y283" i="1"/>
  <c r="R283" i="1"/>
  <c r="Y282" i="1"/>
  <c r="R282" i="1"/>
  <c r="Y281" i="1"/>
  <c r="Y280" i="1"/>
  <c r="R280" i="1"/>
  <c r="Y279" i="1"/>
  <c r="Y278" i="1"/>
  <c r="R278" i="1"/>
  <c r="Y277" i="1"/>
  <c r="R277" i="1"/>
  <c r="Y276" i="1"/>
  <c r="R276" i="1"/>
  <c r="Y275" i="1"/>
  <c r="R275" i="1"/>
  <c r="Y274" i="1"/>
  <c r="Y273" i="1"/>
  <c r="R273" i="1"/>
  <c r="Y272" i="1"/>
  <c r="R272" i="1"/>
  <c r="Y271" i="1"/>
  <c r="Y270" i="1"/>
  <c r="R270" i="1"/>
  <c r="Y269" i="1"/>
  <c r="R269" i="1"/>
  <c r="Y268" i="1"/>
  <c r="R268" i="1"/>
  <c r="Y267" i="1"/>
  <c r="R267" i="1"/>
  <c r="Y266" i="1"/>
  <c r="R266" i="1"/>
  <c r="Y265" i="1"/>
  <c r="Y264" i="1"/>
  <c r="R264" i="1"/>
  <c r="Y263" i="1"/>
  <c r="Y262" i="1"/>
  <c r="R262" i="1"/>
  <c r="Y261" i="1"/>
  <c r="R261" i="1"/>
  <c r="Y260" i="1"/>
  <c r="R260" i="1"/>
  <c r="Y259" i="1"/>
  <c r="R259" i="1"/>
  <c r="Y258" i="1"/>
  <c r="Y257" i="1"/>
  <c r="R257" i="1"/>
  <c r="Y256" i="1"/>
  <c r="R256" i="1"/>
  <c r="Y255" i="1"/>
  <c r="Y254" i="1"/>
  <c r="R254" i="1"/>
  <c r="Y253" i="1"/>
  <c r="R253" i="1"/>
  <c r="Y252" i="1"/>
  <c r="R252" i="1"/>
  <c r="Y251" i="1"/>
  <c r="R251" i="1"/>
  <c r="Y250" i="1"/>
  <c r="R250" i="1"/>
  <c r="Y249" i="1"/>
  <c r="R249" i="1"/>
  <c r="Y248" i="1"/>
  <c r="R248" i="1"/>
  <c r="Y247" i="1"/>
  <c r="Y246" i="1"/>
  <c r="R246" i="1"/>
  <c r="Y245" i="1"/>
  <c r="R245" i="1"/>
  <c r="Y244" i="1"/>
  <c r="R244" i="1"/>
  <c r="Y243" i="1"/>
  <c r="R243" i="1"/>
  <c r="Y242" i="1"/>
  <c r="R242" i="1"/>
  <c r="Y241" i="1"/>
  <c r="R241" i="1"/>
  <c r="Y240" i="1"/>
  <c r="R240" i="1"/>
  <c r="Y239" i="1"/>
  <c r="Y238" i="1"/>
  <c r="R238" i="1"/>
  <c r="Y237" i="1"/>
  <c r="R237" i="1"/>
  <c r="Y236" i="1"/>
  <c r="R236" i="1"/>
  <c r="Y235" i="1"/>
  <c r="R235" i="1"/>
  <c r="Y234" i="1"/>
  <c r="R234" i="1"/>
  <c r="Y233" i="1"/>
  <c r="R233" i="1"/>
  <c r="Y232" i="1"/>
  <c r="R232" i="1"/>
  <c r="Y231" i="1"/>
  <c r="Y230" i="1"/>
  <c r="R230" i="1"/>
  <c r="Y229" i="1"/>
  <c r="R229" i="1"/>
  <c r="Y228" i="1"/>
  <c r="R228" i="1"/>
  <c r="Y227" i="1"/>
  <c r="R227" i="1"/>
  <c r="Y226" i="1"/>
  <c r="R226" i="1"/>
  <c r="Y225" i="1"/>
  <c r="R225" i="1"/>
  <c r="Y224" i="1"/>
  <c r="R224" i="1"/>
  <c r="Y223" i="1"/>
  <c r="Y222" i="1"/>
  <c r="R222" i="1"/>
  <c r="Y221" i="1"/>
  <c r="R221" i="1"/>
  <c r="Y220" i="1"/>
  <c r="R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R212" i="1"/>
  <c r="Y211" i="1"/>
  <c r="R211" i="1"/>
  <c r="Y210" i="1"/>
  <c r="R210" i="1"/>
  <c r="Y209" i="1"/>
  <c r="R209" i="1"/>
  <c r="Y208" i="1"/>
  <c r="R208" i="1"/>
  <c r="Y207" i="1"/>
  <c r="Y206" i="1"/>
  <c r="R206" i="1"/>
  <c r="Y205" i="1"/>
  <c r="R205" i="1"/>
  <c r="Y204" i="1"/>
  <c r="R204" i="1"/>
  <c r="Y203" i="1"/>
  <c r="R203" i="1"/>
  <c r="Y202" i="1"/>
  <c r="R202" i="1"/>
  <c r="Y201" i="1"/>
  <c r="R201" i="1"/>
  <c r="Y200" i="1"/>
  <c r="R200" i="1"/>
  <c r="Y199" i="1"/>
  <c r="Y198" i="1"/>
  <c r="R198" i="1"/>
  <c r="Y197" i="1"/>
  <c r="R197" i="1"/>
  <c r="Y196" i="1"/>
  <c r="R196" i="1"/>
  <c r="Y195" i="1"/>
  <c r="R195" i="1"/>
  <c r="Y194" i="1"/>
  <c r="R194" i="1"/>
  <c r="Y193" i="1"/>
  <c r="R193" i="1"/>
  <c r="Y192" i="1"/>
  <c r="R192" i="1"/>
  <c r="Y191" i="1"/>
  <c r="Y190" i="1"/>
  <c r="R190" i="1"/>
  <c r="Y189" i="1"/>
  <c r="R189" i="1"/>
  <c r="Y188" i="1"/>
  <c r="R188" i="1"/>
  <c r="Y187" i="1"/>
  <c r="R187" i="1"/>
  <c r="Y186" i="1"/>
  <c r="R186" i="1"/>
  <c r="Y185" i="1"/>
  <c r="R185" i="1"/>
  <c r="Y184" i="1"/>
  <c r="R184" i="1"/>
  <c r="Y183" i="1"/>
  <c r="Y182" i="1"/>
  <c r="R182" i="1"/>
  <c r="Y181" i="1"/>
  <c r="R181" i="1"/>
  <c r="Y180" i="1"/>
  <c r="R180" i="1"/>
  <c r="Y179" i="1"/>
  <c r="R179" i="1"/>
  <c r="Y178" i="1"/>
  <c r="R178" i="1"/>
  <c r="Y177" i="1"/>
  <c r="R177" i="1"/>
  <c r="Y176" i="1"/>
  <c r="R176" i="1"/>
  <c r="Y175" i="1"/>
  <c r="Y174" i="1"/>
  <c r="R174" i="1"/>
  <c r="Y173" i="1"/>
  <c r="R173" i="1"/>
  <c r="Y172" i="1"/>
  <c r="R172" i="1"/>
  <c r="Y171" i="1"/>
  <c r="R171" i="1"/>
  <c r="Y170" i="1"/>
  <c r="R170" i="1"/>
  <c r="Y169" i="1"/>
  <c r="R169" i="1"/>
  <c r="Y168" i="1"/>
  <c r="R168" i="1"/>
  <c r="Y167" i="1"/>
  <c r="Y166" i="1"/>
  <c r="R166" i="1"/>
  <c r="Y165" i="1"/>
  <c r="R165" i="1"/>
  <c r="Y164" i="1"/>
  <c r="R164" i="1"/>
  <c r="Y163" i="1"/>
  <c r="R163" i="1"/>
  <c r="Y162" i="1"/>
  <c r="R162" i="1"/>
  <c r="Y161" i="1"/>
  <c r="R161" i="1"/>
  <c r="Y160" i="1"/>
  <c r="R160" i="1"/>
  <c r="Y159" i="1"/>
  <c r="Y158" i="1"/>
  <c r="R158" i="1"/>
  <c r="Y157" i="1"/>
  <c r="R157" i="1"/>
  <c r="Y156" i="1"/>
  <c r="R156" i="1"/>
  <c r="Y155" i="1"/>
  <c r="R155" i="1"/>
  <c r="Y154" i="1"/>
  <c r="R154" i="1"/>
  <c r="Y153" i="1"/>
  <c r="R153" i="1"/>
  <c r="Y152" i="1"/>
  <c r="R152" i="1"/>
  <c r="Y151" i="1"/>
  <c r="Y150" i="1"/>
  <c r="R150" i="1"/>
  <c r="Y149" i="1"/>
  <c r="R149" i="1"/>
  <c r="Y148" i="1"/>
  <c r="R148" i="1"/>
  <c r="Y147" i="1"/>
  <c r="R147" i="1"/>
  <c r="Y146" i="1"/>
  <c r="R146" i="1"/>
  <c r="Y145" i="1"/>
  <c r="R145" i="1"/>
  <c r="Y144" i="1"/>
  <c r="R144" i="1"/>
  <c r="Y143" i="1"/>
  <c r="Y142" i="1"/>
  <c r="R142" i="1"/>
  <c r="Y141" i="1"/>
  <c r="R141" i="1"/>
  <c r="Y140" i="1"/>
  <c r="R140" i="1"/>
  <c r="Y139" i="1"/>
  <c r="R139" i="1"/>
  <c r="Y138" i="1"/>
  <c r="R138" i="1"/>
  <c r="Y137" i="1"/>
  <c r="R137" i="1"/>
  <c r="Y136" i="1"/>
  <c r="R136" i="1"/>
  <c r="Y135" i="1"/>
  <c r="Y134" i="1"/>
  <c r="R134" i="1"/>
  <c r="Y133" i="1"/>
  <c r="R133" i="1"/>
  <c r="Y132" i="1"/>
  <c r="R132" i="1"/>
  <c r="Y131" i="1"/>
  <c r="R131" i="1"/>
  <c r="Y130" i="1"/>
  <c r="R130" i="1"/>
  <c r="Y129" i="1"/>
  <c r="R129" i="1"/>
  <c r="Y128" i="1"/>
  <c r="R128" i="1"/>
  <c r="Y127" i="1"/>
  <c r="Y126" i="1"/>
  <c r="R126" i="1"/>
  <c r="Y125" i="1"/>
  <c r="R125" i="1"/>
  <c r="Y124" i="1"/>
  <c r="R124" i="1"/>
  <c r="Y123" i="1"/>
  <c r="R123" i="1"/>
  <c r="Y122" i="1"/>
  <c r="R122" i="1"/>
  <c r="Y121" i="1"/>
  <c r="R121" i="1"/>
  <c r="Y120" i="1"/>
  <c r="R120" i="1"/>
  <c r="Y119" i="1"/>
  <c r="Y118" i="1"/>
  <c r="R118" i="1"/>
  <c r="Y117" i="1"/>
  <c r="R117" i="1"/>
  <c r="Y116" i="1"/>
  <c r="R116" i="1"/>
  <c r="Y115" i="1"/>
  <c r="R115" i="1"/>
  <c r="Y114" i="1"/>
  <c r="R114" i="1"/>
  <c r="Y113" i="1"/>
  <c r="R113" i="1"/>
  <c r="Y112" i="1"/>
  <c r="R112" i="1"/>
  <c r="Y111" i="1"/>
  <c r="Y110" i="1"/>
  <c r="R110" i="1"/>
  <c r="Y109" i="1"/>
  <c r="R109" i="1"/>
  <c r="Y108" i="1"/>
  <c r="R108" i="1"/>
  <c r="Y107" i="1"/>
  <c r="R107" i="1"/>
  <c r="Y106" i="1"/>
  <c r="R106" i="1"/>
  <c r="Y105" i="1"/>
  <c r="R105" i="1"/>
  <c r="Y104" i="1"/>
  <c r="R104" i="1"/>
  <c r="Y103" i="1"/>
  <c r="Y102" i="1"/>
  <c r="R102" i="1"/>
  <c r="Y101" i="1"/>
  <c r="R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R84" i="1"/>
  <c r="Y83" i="1"/>
  <c r="R83" i="1"/>
  <c r="Y82" i="1"/>
  <c r="R82" i="1"/>
  <c r="Y81" i="1"/>
  <c r="R81" i="1"/>
  <c r="Y80" i="1"/>
  <c r="R80" i="1"/>
  <c r="Y79" i="1"/>
  <c r="Y78" i="1"/>
  <c r="R78" i="1"/>
  <c r="Y77" i="1"/>
  <c r="R77" i="1"/>
  <c r="Y76" i="1"/>
  <c r="R76" i="1"/>
  <c r="Y75" i="1"/>
  <c r="R75" i="1"/>
  <c r="Y74" i="1"/>
  <c r="R74" i="1"/>
  <c r="Y73" i="1"/>
  <c r="R73" i="1"/>
  <c r="Y72" i="1"/>
  <c r="R72" i="1"/>
  <c r="Y71" i="1"/>
  <c r="Y70" i="1"/>
  <c r="R70" i="1"/>
  <c r="Y69" i="1"/>
  <c r="R69" i="1"/>
  <c r="Y68" i="1"/>
  <c r="R68" i="1"/>
  <c r="Y67" i="1"/>
  <c r="R67" i="1"/>
  <c r="Y66" i="1"/>
  <c r="R66" i="1"/>
  <c r="Y65" i="1"/>
  <c r="R65" i="1"/>
  <c r="Y64" i="1"/>
  <c r="R64" i="1"/>
  <c r="Y63" i="1"/>
  <c r="Y62" i="1"/>
  <c r="R62" i="1"/>
  <c r="Y61" i="1"/>
  <c r="R61" i="1"/>
  <c r="Y60" i="1"/>
  <c r="R60" i="1"/>
  <c r="Y59" i="1"/>
  <c r="R59" i="1"/>
  <c r="Y58" i="1"/>
  <c r="R58" i="1"/>
  <c r="Y57" i="1"/>
  <c r="R57" i="1"/>
  <c r="Y56" i="1"/>
  <c r="R56" i="1"/>
  <c r="Y55" i="1"/>
  <c r="Y54" i="1"/>
  <c r="R54" i="1"/>
  <c r="Y53" i="1"/>
  <c r="R53" i="1"/>
  <c r="Y52" i="1"/>
  <c r="R52" i="1"/>
  <c r="Y51" i="1"/>
  <c r="R51" i="1"/>
  <c r="Y50" i="1"/>
  <c r="R50" i="1"/>
  <c r="Y49" i="1"/>
  <c r="R49" i="1"/>
  <c r="Y48" i="1"/>
  <c r="R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6" i="1"/>
  <c r="R35" i="1"/>
  <c r="Y34" i="1"/>
  <c r="R34" i="1"/>
  <c r="Y33" i="1"/>
  <c r="R33" i="1"/>
  <c r="Y32" i="1"/>
  <c r="R32" i="1"/>
  <c r="Y31" i="1"/>
  <c r="Y30" i="1"/>
  <c r="R30" i="1"/>
  <c r="Y29" i="1"/>
  <c r="R29" i="1"/>
  <c r="Y28" i="1"/>
  <c r="R28" i="1"/>
  <c r="Y27" i="1"/>
  <c r="R27" i="1"/>
  <c r="Y26" i="1"/>
  <c r="R26" i="1"/>
  <c r="Y25" i="1"/>
  <c r="R25" i="1"/>
  <c r="Y24" i="1"/>
  <c r="R24" i="1"/>
  <c r="Y23" i="1"/>
  <c r="Y22" i="1"/>
  <c r="R22" i="1"/>
  <c r="Y21" i="1"/>
  <c r="R21" i="1"/>
  <c r="Y20" i="1"/>
  <c r="R20" i="1"/>
  <c r="Y19" i="1"/>
  <c r="R19" i="1"/>
  <c r="Y18" i="1"/>
  <c r="R18" i="1"/>
  <c r="Y17" i="1"/>
  <c r="R17" i="1"/>
  <c r="Y16" i="1"/>
  <c r="R16" i="1"/>
  <c r="Y15" i="1"/>
  <c r="Y14" i="1"/>
  <c r="R14" i="1"/>
  <c r="Y13" i="1"/>
  <c r="R13" i="1"/>
  <c r="Y12" i="1"/>
  <c r="R12" i="1"/>
  <c r="Y11" i="1"/>
  <c r="R11" i="1"/>
  <c r="Y10" i="1"/>
  <c r="R10" i="1"/>
  <c r="Y9" i="1"/>
  <c r="R9" i="1"/>
  <c r="Y8" i="1"/>
  <c r="R8" i="1"/>
  <c r="Y7" i="1"/>
  <c r="R7" i="1"/>
  <c r="N2" i="1"/>
  <c r="Q2" i="1"/>
  <c r="M2" i="1"/>
  <c r="G53" i="4"/>
  <c r="C53" i="4"/>
  <c r="C33" i="4"/>
  <c r="G52" i="4"/>
  <c r="C52" i="4"/>
  <c r="C32" i="4"/>
  <c r="R359" i="1"/>
  <c r="R319" i="1"/>
  <c r="R287" i="1"/>
  <c r="R255" i="1"/>
  <c r="R223" i="1"/>
  <c r="R191" i="1"/>
  <c r="R159" i="1"/>
  <c r="R127" i="1"/>
  <c r="R95" i="1"/>
  <c r="R335" i="1"/>
  <c r="R303" i="1"/>
  <c r="R279" i="1"/>
  <c r="R247" i="1"/>
  <c r="R215" i="1"/>
  <c r="R175" i="1"/>
  <c r="R143" i="1"/>
  <c r="R111" i="1"/>
  <c r="R79" i="1"/>
  <c r="R343" i="1"/>
  <c r="R311" i="1"/>
  <c r="S311" i="1"/>
  <c r="R271" i="1"/>
  <c r="R239" i="1"/>
  <c r="R199" i="1"/>
  <c r="R167" i="1"/>
  <c r="R135" i="1"/>
  <c r="R103" i="1"/>
  <c r="R71" i="1"/>
  <c r="R290" i="1"/>
  <c r="R306" i="1"/>
  <c r="R322" i="1"/>
  <c r="R338" i="1"/>
  <c r="R354" i="1"/>
  <c r="R361" i="1"/>
  <c r="R351" i="1"/>
  <c r="R327" i="1"/>
  <c r="R295" i="1"/>
  <c r="R263" i="1"/>
  <c r="R231" i="1"/>
  <c r="R207" i="1"/>
  <c r="R183" i="1"/>
  <c r="R151" i="1"/>
  <c r="S151" i="1"/>
  <c r="R119" i="1"/>
  <c r="R87" i="1"/>
  <c r="R63" i="1"/>
  <c r="R258" i="1"/>
  <c r="R274" i="1"/>
  <c r="R265" i="1"/>
  <c r="R281" i="1"/>
  <c r="R297" i="1"/>
  <c r="R313" i="1"/>
  <c r="R329" i="1"/>
  <c r="R345" i="1"/>
  <c r="R362" i="1"/>
  <c r="R314" i="1"/>
  <c r="R330" i="1"/>
  <c r="R346" i="1"/>
  <c r="S30" i="1"/>
  <c r="S132" i="1"/>
  <c r="S7" i="1"/>
  <c r="S190" i="1"/>
  <c r="S46" i="1"/>
  <c r="S74" i="1"/>
  <c r="S209" i="1"/>
  <c r="S94" i="1"/>
  <c r="S278" i="1"/>
  <c r="S361" i="1"/>
  <c r="K52" i="4"/>
  <c r="C51" i="4"/>
  <c r="C31" i="4"/>
  <c r="G50" i="4"/>
  <c r="C50" i="4"/>
  <c r="C30" i="4"/>
  <c r="D7" i="3"/>
  <c r="O7" i="3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L56" i="4"/>
  <c r="K23" i="3"/>
  <c r="N17" i="3"/>
  <c r="N9" i="3"/>
  <c r="O17" i="3"/>
  <c r="N23" i="3"/>
  <c r="N16" i="3"/>
  <c r="N12" i="3"/>
  <c r="N8" i="3"/>
  <c r="S359" i="1"/>
  <c r="S172" i="1"/>
  <c r="E358" i="1"/>
  <c r="R358" i="1"/>
  <c r="R350" i="1"/>
  <c r="E350" i="1"/>
  <c r="R342" i="1"/>
  <c r="E342" i="1"/>
  <c r="S255" i="1"/>
  <c r="S262" i="1"/>
  <c r="S127" i="1"/>
  <c r="S300" i="1"/>
  <c r="S134" i="1"/>
  <c r="E334" i="1"/>
  <c r="R334" i="1"/>
  <c r="S347" i="1"/>
  <c r="E326" i="1"/>
  <c r="S294" i="1"/>
  <c r="S166" i="1"/>
  <c r="D365" i="1"/>
  <c r="S332" i="1"/>
  <c r="E310" i="1"/>
  <c r="S343" i="1"/>
  <c r="R357" i="1"/>
  <c r="O13" i="3"/>
  <c r="O21" i="3"/>
  <c r="D19" i="3"/>
  <c r="D11" i="3"/>
  <c r="N13" i="3"/>
  <c r="O9" i="3"/>
  <c r="N11" i="3"/>
  <c r="N21" i="3"/>
  <c r="D23" i="3"/>
  <c r="F19" i="3"/>
  <c r="G19" i="3"/>
  <c r="H19" i="3"/>
  <c r="I19" i="3"/>
  <c r="S342" i="1"/>
  <c r="S358" i="1"/>
  <c r="S310" i="1"/>
  <c r="E365" i="1"/>
  <c r="F8" i="1"/>
  <c r="R365" i="1"/>
  <c r="I334" i="1"/>
  <c r="S334" i="1"/>
  <c r="S350" i="1"/>
  <c r="S326" i="1"/>
  <c r="O19" i="3"/>
  <c r="O11" i="3"/>
  <c r="I342" i="1"/>
  <c r="J342" i="1"/>
  <c r="G35" i="1"/>
  <c r="H35" i="1"/>
  <c r="E10" i="3"/>
  <c r="F8" i="3"/>
  <c r="G8" i="3"/>
  <c r="H8" i="3"/>
  <c r="I8" i="3"/>
  <c r="E12" i="3"/>
  <c r="E11" i="3"/>
  <c r="F17" i="3"/>
  <c r="G17" i="3"/>
  <c r="H17" i="3"/>
  <c r="I17" i="3"/>
  <c r="F15" i="3"/>
  <c r="G15" i="3"/>
  <c r="H15" i="3"/>
  <c r="I15" i="3"/>
  <c r="E17" i="3"/>
  <c r="E20" i="3"/>
  <c r="F16" i="3"/>
  <c r="G16" i="3"/>
  <c r="H16" i="3"/>
  <c r="I16" i="3"/>
  <c r="F18" i="3"/>
  <c r="G18" i="3"/>
  <c r="H18" i="3"/>
  <c r="I18" i="3"/>
  <c r="O23" i="3"/>
  <c r="F14" i="3"/>
  <c r="G14" i="3"/>
  <c r="H14" i="3"/>
  <c r="I14" i="3"/>
  <c r="F7" i="3"/>
  <c r="G7" i="3"/>
  <c r="H7" i="3"/>
  <c r="E23" i="3"/>
  <c r="F21" i="3"/>
  <c r="G21" i="3"/>
  <c r="H21" i="3"/>
  <c r="I21" i="3"/>
  <c r="E14" i="3"/>
  <c r="E18" i="3"/>
  <c r="F9" i="3"/>
  <c r="G9" i="3"/>
  <c r="H9" i="3"/>
  <c r="I9" i="3"/>
  <c r="F12" i="3"/>
  <c r="G12" i="3"/>
  <c r="H12" i="3"/>
  <c r="I12" i="3"/>
  <c r="E19" i="3"/>
  <c r="F10" i="3"/>
  <c r="G10" i="3"/>
  <c r="H10" i="3"/>
  <c r="I10" i="3"/>
  <c r="E16" i="3"/>
  <c r="E15" i="3"/>
  <c r="F20" i="3"/>
  <c r="G20" i="3"/>
  <c r="H20" i="3"/>
  <c r="I20" i="3"/>
  <c r="E7" i="3"/>
  <c r="F11" i="3"/>
  <c r="G11" i="3"/>
  <c r="H11" i="3"/>
  <c r="I11" i="3"/>
  <c r="E13" i="3"/>
  <c r="F13" i="3"/>
  <c r="G13" i="3"/>
  <c r="H13" i="3"/>
  <c r="I13" i="3"/>
  <c r="E8" i="3"/>
  <c r="E9" i="3"/>
  <c r="E21" i="3"/>
  <c r="F326" i="1"/>
  <c r="I326" i="1"/>
  <c r="J326" i="1"/>
  <c r="F342" i="1"/>
  <c r="F310" i="1"/>
  <c r="F358" i="1"/>
  <c r="F350" i="1"/>
  <c r="F334" i="1"/>
  <c r="I358" i="1"/>
  <c r="J358" i="1"/>
  <c r="J334" i="1"/>
  <c r="G10" i="1"/>
  <c r="H10" i="1"/>
  <c r="G14" i="1"/>
  <c r="H14" i="1"/>
  <c r="G18" i="1"/>
  <c r="H18" i="1"/>
  <c r="G22" i="1"/>
  <c r="H22" i="1"/>
  <c r="G26" i="1"/>
  <c r="H26" i="1"/>
  <c r="G30" i="1"/>
  <c r="H30" i="1"/>
  <c r="G34" i="1"/>
  <c r="H34" i="1"/>
  <c r="G38" i="1"/>
  <c r="H38" i="1"/>
  <c r="G42" i="1"/>
  <c r="H42" i="1"/>
  <c r="G46" i="1"/>
  <c r="H46" i="1"/>
  <c r="G50" i="1"/>
  <c r="H50" i="1"/>
  <c r="G54" i="1"/>
  <c r="H54" i="1"/>
  <c r="G58" i="1"/>
  <c r="H58" i="1"/>
  <c r="G62" i="1"/>
  <c r="H62" i="1"/>
  <c r="G66" i="1"/>
  <c r="H66" i="1"/>
  <c r="G70" i="1"/>
  <c r="H70" i="1"/>
  <c r="G74" i="1"/>
  <c r="H74" i="1"/>
  <c r="G78" i="1"/>
  <c r="H78" i="1"/>
  <c r="G82" i="1"/>
  <c r="H82" i="1"/>
  <c r="G86" i="1"/>
  <c r="H86" i="1"/>
  <c r="G90" i="1"/>
  <c r="H90" i="1"/>
  <c r="G94" i="1"/>
  <c r="H94" i="1"/>
  <c r="G98" i="1"/>
  <c r="H98" i="1"/>
  <c r="G102" i="1"/>
  <c r="H102" i="1"/>
  <c r="G106" i="1"/>
  <c r="H106" i="1"/>
  <c r="G110" i="1"/>
  <c r="H110" i="1"/>
  <c r="G114" i="1"/>
  <c r="H114" i="1"/>
  <c r="G118" i="1"/>
  <c r="H118" i="1"/>
  <c r="G122" i="1"/>
  <c r="H122" i="1"/>
  <c r="G126" i="1"/>
  <c r="H126" i="1"/>
  <c r="G130" i="1"/>
  <c r="H130" i="1"/>
  <c r="G134" i="1"/>
  <c r="H134" i="1"/>
  <c r="G138" i="1"/>
  <c r="H138" i="1"/>
  <c r="G142" i="1"/>
  <c r="H142" i="1"/>
  <c r="G146" i="1"/>
  <c r="H146" i="1"/>
  <c r="G150" i="1"/>
  <c r="H150" i="1"/>
  <c r="G154" i="1"/>
  <c r="H154" i="1"/>
  <c r="G158" i="1"/>
  <c r="H158" i="1"/>
  <c r="G162" i="1"/>
  <c r="H162" i="1"/>
  <c r="G166" i="1"/>
  <c r="H166" i="1"/>
  <c r="G170" i="1"/>
  <c r="H170" i="1"/>
  <c r="G174" i="1"/>
  <c r="H174" i="1"/>
  <c r="G178" i="1"/>
  <c r="H178" i="1"/>
  <c r="G182" i="1"/>
  <c r="H182" i="1"/>
  <c r="G186" i="1"/>
  <c r="H186" i="1"/>
  <c r="G190" i="1"/>
  <c r="H190" i="1"/>
  <c r="G194" i="1"/>
  <c r="H194" i="1"/>
  <c r="G198" i="1"/>
  <c r="H198" i="1"/>
  <c r="G202" i="1"/>
  <c r="H202" i="1"/>
  <c r="G206" i="1"/>
  <c r="H206" i="1"/>
  <c r="G210" i="1"/>
  <c r="H210" i="1"/>
  <c r="G214" i="1"/>
  <c r="H214" i="1"/>
  <c r="G218" i="1"/>
  <c r="H218" i="1"/>
  <c r="G222" i="1"/>
  <c r="H222" i="1"/>
  <c r="G226" i="1"/>
  <c r="H226" i="1"/>
  <c r="G230" i="1"/>
  <c r="H230" i="1"/>
  <c r="G234" i="1"/>
  <c r="H234" i="1"/>
  <c r="G238" i="1"/>
  <c r="H238" i="1"/>
  <c r="G242" i="1"/>
  <c r="H242" i="1"/>
  <c r="G246" i="1"/>
  <c r="H246" i="1"/>
  <c r="G250" i="1"/>
  <c r="H250" i="1"/>
  <c r="G254" i="1"/>
  <c r="H254" i="1"/>
  <c r="G258" i="1"/>
  <c r="H258" i="1"/>
  <c r="G262" i="1"/>
  <c r="H262" i="1"/>
  <c r="G266" i="1"/>
  <c r="H266" i="1"/>
  <c r="G270" i="1"/>
  <c r="H270" i="1"/>
  <c r="G274" i="1"/>
  <c r="H274" i="1"/>
  <c r="G278" i="1"/>
  <c r="H278" i="1"/>
  <c r="G282" i="1"/>
  <c r="H282" i="1"/>
  <c r="G286" i="1"/>
  <c r="H286" i="1"/>
  <c r="G290" i="1"/>
  <c r="H290" i="1"/>
  <c r="G294" i="1"/>
  <c r="H294" i="1"/>
  <c r="G298" i="1"/>
  <c r="H298" i="1"/>
  <c r="G302" i="1"/>
  <c r="H302" i="1"/>
  <c r="G306" i="1"/>
  <c r="H306" i="1"/>
  <c r="G310" i="1"/>
  <c r="H310" i="1"/>
  <c r="G314" i="1"/>
  <c r="H314" i="1"/>
  <c r="G318" i="1"/>
  <c r="H318" i="1"/>
  <c r="G322" i="1"/>
  <c r="H322" i="1"/>
  <c r="G326" i="1"/>
  <c r="H326" i="1"/>
  <c r="G330" i="1"/>
  <c r="H330" i="1"/>
  <c r="G334" i="1"/>
  <c r="H334" i="1"/>
  <c r="G338" i="1"/>
  <c r="H338" i="1"/>
  <c r="G342" i="1"/>
  <c r="H342" i="1"/>
  <c r="G11" i="1"/>
  <c r="H11" i="1"/>
  <c r="G15" i="1"/>
  <c r="H15" i="1"/>
  <c r="G19" i="1"/>
  <c r="H19" i="1"/>
  <c r="G23" i="1"/>
  <c r="H23" i="1"/>
  <c r="G27" i="1"/>
  <c r="H27" i="1"/>
  <c r="G31" i="1"/>
  <c r="H31" i="1"/>
  <c r="G39" i="1"/>
  <c r="H39" i="1"/>
  <c r="G43" i="1"/>
  <c r="H43" i="1"/>
  <c r="G47" i="1"/>
  <c r="H47" i="1"/>
  <c r="G51" i="1"/>
  <c r="H51" i="1"/>
  <c r="G55" i="1"/>
  <c r="H55" i="1"/>
  <c r="G59" i="1"/>
  <c r="H59" i="1"/>
  <c r="G63" i="1"/>
  <c r="H63" i="1"/>
  <c r="G67" i="1"/>
  <c r="H67" i="1"/>
  <c r="G71" i="1"/>
  <c r="H71" i="1"/>
  <c r="G75" i="1"/>
  <c r="H75" i="1"/>
  <c r="G79" i="1"/>
  <c r="H79" i="1"/>
  <c r="G83" i="1"/>
  <c r="H83" i="1"/>
  <c r="G87" i="1"/>
  <c r="H87" i="1"/>
  <c r="G91" i="1"/>
  <c r="H91" i="1"/>
  <c r="G95" i="1"/>
  <c r="H95" i="1"/>
  <c r="G99" i="1"/>
  <c r="H99" i="1"/>
  <c r="G103" i="1"/>
  <c r="H103" i="1"/>
  <c r="G107" i="1"/>
  <c r="H107" i="1"/>
  <c r="G111" i="1"/>
  <c r="H111" i="1"/>
  <c r="G115" i="1"/>
  <c r="H115" i="1"/>
  <c r="G119" i="1"/>
  <c r="H119" i="1"/>
  <c r="G123" i="1"/>
  <c r="H123" i="1"/>
  <c r="G127" i="1"/>
  <c r="H127" i="1"/>
  <c r="G131" i="1"/>
  <c r="H131" i="1"/>
  <c r="G135" i="1"/>
  <c r="H135" i="1"/>
  <c r="G139" i="1"/>
  <c r="H139" i="1"/>
  <c r="G143" i="1"/>
  <c r="H143" i="1"/>
  <c r="G147" i="1"/>
  <c r="H147" i="1"/>
  <c r="G151" i="1"/>
  <c r="H151" i="1"/>
  <c r="G155" i="1"/>
  <c r="H155" i="1"/>
  <c r="G159" i="1"/>
  <c r="H159" i="1"/>
  <c r="G163" i="1"/>
  <c r="H163" i="1"/>
  <c r="G167" i="1"/>
  <c r="H167" i="1"/>
  <c r="G171" i="1"/>
  <c r="H171" i="1"/>
  <c r="G175" i="1"/>
  <c r="H175" i="1"/>
  <c r="G179" i="1"/>
  <c r="H179" i="1"/>
  <c r="G183" i="1"/>
  <c r="H183" i="1"/>
  <c r="G187" i="1"/>
  <c r="H187" i="1"/>
  <c r="G191" i="1"/>
  <c r="H191" i="1"/>
  <c r="G195" i="1"/>
  <c r="H195" i="1"/>
  <c r="G199" i="1"/>
  <c r="H199" i="1"/>
  <c r="G203" i="1"/>
  <c r="H203" i="1"/>
  <c r="G207" i="1"/>
  <c r="H207" i="1"/>
  <c r="G211" i="1"/>
  <c r="H211" i="1"/>
  <c r="G215" i="1"/>
  <c r="H215" i="1"/>
  <c r="G219" i="1"/>
  <c r="H219" i="1"/>
  <c r="G223" i="1"/>
  <c r="H223" i="1"/>
  <c r="G227" i="1"/>
  <c r="H227" i="1"/>
  <c r="G231" i="1"/>
  <c r="H231" i="1"/>
  <c r="G235" i="1"/>
  <c r="H235" i="1"/>
  <c r="G239" i="1"/>
  <c r="H239" i="1"/>
  <c r="G243" i="1"/>
  <c r="H243" i="1"/>
  <c r="G247" i="1"/>
  <c r="H247" i="1"/>
  <c r="G251" i="1"/>
  <c r="H251" i="1"/>
  <c r="G255" i="1"/>
  <c r="H255" i="1"/>
  <c r="G259" i="1"/>
  <c r="H259" i="1"/>
  <c r="G263" i="1"/>
  <c r="H263" i="1"/>
  <c r="G267" i="1"/>
  <c r="H267" i="1"/>
  <c r="G271" i="1"/>
  <c r="H271" i="1"/>
  <c r="G275" i="1"/>
  <c r="H275" i="1"/>
  <c r="G279" i="1"/>
  <c r="H279" i="1"/>
  <c r="G283" i="1"/>
  <c r="H283" i="1"/>
  <c r="G287" i="1"/>
  <c r="H287" i="1"/>
  <c r="G291" i="1"/>
  <c r="H291" i="1"/>
  <c r="G295" i="1"/>
  <c r="H295" i="1"/>
  <c r="G299" i="1"/>
  <c r="H299" i="1"/>
  <c r="G303" i="1"/>
  <c r="H303" i="1"/>
  <c r="G307" i="1"/>
  <c r="H307" i="1"/>
  <c r="G311" i="1"/>
  <c r="H311" i="1"/>
  <c r="G315" i="1"/>
  <c r="H315" i="1"/>
  <c r="G319" i="1"/>
  <c r="H319" i="1"/>
  <c r="G323" i="1"/>
  <c r="H323" i="1"/>
  <c r="G327" i="1"/>
  <c r="H327" i="1"/>
  <c r="G331" i="1"/>
  <c r="H331" i="1"/>
  <c r="G335" i="1"/>
  <c r="H335" i="1"/>
  <c r="G339" i="1"/>
  <c r="H339" i="1"/>
  <c r="G343" i="1"/>
  <c r="H343" i="1"/>
  <c r="G8" i="1"/>
  <c r="H8" i="1"/>
  <c r="G13" i="1"/>
  <c r="H13" i="1"/>
  <c r="G24" i="1"/>
  <c r="H24" i="1"/>
  <c r="G29" i="1"/>
  <c r="H29" i="1"/>
  <c r="G40" i="1"/>
  <c r="H40" i="1"/>
  <c r="G45" i="1"/>
  <c r="H45" i="1"/>
  <c r="G56" i="1"/>
  <c r="H56" i="1"/>
  <c r="G61" i="1"/>
  <c r="H61" i="1"/>
  <c r="G72" i="1"/>
  <c r="H72" i="1"/>
  <c r="G77" i="1"/>
  <c r="H77" i="1"/>
  <c r="G88" i="1"/>
  <c r="H88" i="1"/>
  <c r="G93" i="1"/>
  <c r="H93" i="1"/>
  <c r="G104" i="1"/>
  <c r="H104" i="1"/>
  <c r="G109" i="1"/>
  <c r="H109" i="1"/>
  <c r="G120" i="1"/>
  <c r="H120" i="1"/>
  <c r="G125" i="1"/>
  <c r="H125" i="1"/>
  <c r="G136" i="1"/>
  <c r="H136" i="1"/>
  <c r="G141" i="1"/>
  <c r="H141" i="1"/>
  <c r="G152" i="1"/>
  <c r="H152" i="1"/>
  <c r="G157" i="1"/>
  <c r="H157" i="1"/>
  <c r="G168" i="1"/>
  <c r="H168" i="1"/>
  <c r="G173" i="1"/>
  <c r="H173" i="1"/>
  <c r="G184" i="1"/>
  <c r="H184" i="1"/>
  <c r="G189" i="1"/>
  <c r="H189" i="1"/>
  <c r="G200" i="1"/>
  <c r="H200" i="1"/>
  <c r="G205" i="1"/>
  <c r="H205" i="1"/>
  <c r="G216" i="1"/>
  <c r="H216" i="1"/>
  <c r="G221" i="1"/>
  <c r="H221" i="1"/>
  <c r="G232" i="1"/>
  <c r="H232" i="1"/>
  <c r="G237" i="1"/>
  <c r="H237" i="1"/>
  <c r="G248" i="1"/>
  <c r="H248" i="1"/>
  <c r="G253" i="1"/>
  <c r="H253" i="1"/>
  <c r="G264" i="1"/>
  <c r="H264" i="1"/>
  <c r="G269" i="1"/>
  <c r="H269" i="1"/>
  <c r="G280" i="1"/>
  <c r="H280" i="1"/>
  <c r="G285" i="1"/>
  <c r="H285" i="1"/>
  <c r="G296" i="1"/>
  <c r="H296" i="1"/>
  <c r="G301" i="1"/>
  <c r="H301" i="1"/>
  <c r="G312" i="1"/>
  <c r="H312" i="1"/>
  <c r="G317" i="1"/>
  <c r="H317" i="1"/>
  <c r="G328" i="1"/>
  <c r="H328" i="1"/>
  <c r="G333" i="1"/>
  <c r="H333" i="1"/>
  <c r="G344" i="1"/>
  <c r="H344" i="1"/>
  <c r="G348" i="1"/>
  <c r="H348" i="1"/>
  <c r="G352" i="1"/>
  <c r="H352" i="1"/>
  <c r="G356" i="1"/>
  <c r="H356" i="1"/>
  <c r="G360" i="1"/>
  <c r="H360" i="1"/>
  <c r="G7" i="1"/>
  <c r="H7" i="1"/>
  <c r="F365" i="1"/>
  <c r="I337" i="1"/>
  <c r="I352" i="1"/>
  <c r="I192" i="1"/>
  <c r="I224" i="1"/>
  <c r="I256" i="1"/>
  <c r="I288" i="1"/>
  <c r="I320" i="1"/>
  <c r="I75" i="1"/>
  <c r="I163" i="1"/>
  <c r="I251" i="1"/>
  <c r="I7" i="1"/>
  <c r="I30" i="1"/>
  <c r="I126" i="1"/>
  <c r="I9" i="1"/>
  <c r="I365" i="1"/>
  <c r="I341" i="1"/>
  <c r="I362" i="1"/>
  <c r="I361" i="1"/>
  <c r="I360" i="1"/>
  <c r="I333" i="1"/>
  <c r="I32" i="1"/>
  <c r="I64" i="1"/>
  <c r="I96" i="1"/>
  <c r="I128" i="1"/>
  <c r="I160" i="1"/>
  <c r="I330" i="1"/>
  <c r="I349" i="1"/>
  <c r="I8" i="1"/>
  <c r="I40" i="1"/>
  <c r="I72" i="1"/>
  <c r="I104" i="1"/>
  <c r="I136" i="1"/>
  <c r="G16" i="1"/>
  <c r="H16" i="1"/>
  <c r="G21" i="1"/>
  <c r="H21" i="1"/>
  <c r="G32" i="1"/>
  <c r="H32" i="1"/>
  <c r="G37" i="1"/>
  <c r="H37" i="1"/>
  <c r="G48" i="1"/>
  <c r="H48" i="1"/>
  <c r="G53" i="1"/>
  <c r="H53" i="1"/>
  <c r="G64" i="1"/>
  <c r="H64" i="1"/>
  <c r="G69" i="1"/>
  <c r="H69" i="1"/>
  <c r="G80" i="1"/>
  <c r="H80" i="1"/>
  <c r="G85" i="1"/>
  <c r="H85" i="1"/>
  <c r="G96" i="1"/>
  <c r="H96" i="1"/>
  <c r="G101" i="1"/>
  <c r="H101" i="1"/>
  <c r="G112" i="1"/>
  <c r="H112" i="1"/>
  <c r="G117" i="1"/>
  <c r="H117" i="1"/>
  <c r="G128" i="1"/>
  <c r="H128" i="1"/>
  <c r="G133" i="1"/>
  <c r="H133" i="1"/>
  <c r="G144" i="1"/>
  <c r="H144" i="1"/>
  <c r="G149" i="1"/>
  <c r="H149" i="1"/>
  <c r="G160" i="1"/>
  <c r="H160" i="1"/>
  <c r="G165" i="1"/>
  <c r="H165" i="1"/>
  <c r="G176" i="1"/>
  <c r="H176" i="1"/>
  <c r="G181" i="1"/>
  <c r="H181" i="1"/>
  <c r="G192" i="1"/>
  <c r="H192" i="1"/>
  <c r="G197" i="1"/>
  <c r="H197" i="1"/>
  <c r="G208" i="1"/>
  <c r="H208" i="1"/>
  <c r="G213" i="1"/>
  <c r="H213" i="1"/>
  <c r="G224" i="1"/>
  <c r="H224" i="1"/>
  <c r="G229" i="1"/>
  <c r="H229" i="1"/>
  <c r="G240" i="1"/>
  <c r="H240" i="1"/>
  <c r="G245" i="1"/>
  <c r="H245" i="1"/>
  <c r="G256" i="1"/>
  <c r="H256" i="1"/>
  <c r="G261" i="1"/>
  <c r="H261" i="1"/>
  <c r="G272" i="1"/>
  <c r="H272" i="1"/>
  <c r="G277" i="1"/>
  <c r="H277" i="1"/>
  <c r="G288" i="1"/>
  <c r="H288" i="1"/>
  <c r="G293" i="1"/>
  <c r="H293" i="1"/>
  <c r="G304" i="1"/>
  <c r="H304" i="1"/>
  <c r="G309" i="1"/>
  <c r="H309" i="1"/>
  <c r="G320" i="1"/>
  <c r="H320" i="1"/>
  <c r="G325" i="1"/>
  <c r="H325" i="1"/>
  <c r="G336" i="1"/>
  <c r="H336" i="1"/>
  <c r="G341" i="1"/>
  <c r="H341" i="1"/>
  <c r="G346" i="1"/>
  <c r="H346" i="1"/>
  <c r="G350" i="1"/>
  <c r="H350" i="1"/>
  <c r="G354" i="1"/>
  <c r="H354" i="1"/>
  <c r="G358" i="1"/>
  <c r="H358" i="1"/>
  <c r="G362" i="1"/>
  <c r="H362" i="1"/>
  <c r="G20" i="1"/>
  <c r="H20" i="1"/>
  <c r="G33" i="1"/>
  <c r="H33" i="1"/>
  <c r="G52" i="1"/>
  <c r="H52" i="1"/>
  <c r="G65" i="1"/>
  <c r="H65" i="1"/>
  <c r="G84" i="1"/>
  <c r="H84" i="1"/>
  <c r="G97" i="1"/>
  <c r="H97" i="1"/>
  <c r="G116" i="1"/>
  <c r="H116" i="1"/>
  <c r="G129" i="1"/>
  <c r="H129" i="1"/>
  <c r="G148" i="1"/>
  <c r="H148" i="1"/>
  <c r="G161" i="1"/>
  <c r="H161" i="1"/>
  <c r="G180" i="1"/>
  <c r="H180" i="1"/>
  <c r="G193" i="1"/>
  <c r="H193" i="1"/>
  <c r="G212" i="1"/>
  <c r="H212" i="1"/>
  <c r="G225" i="1"/>
  <c r="H225" i="1"/>
  <c r="G244" i="1"/>
  <c r="H244" i="1"/>
  <c r="G257" i="1"/>
  <c r="H257" i="1"/>
  <c r="G276" i="1"/>
  <c r="H276" i="1"/>
  <c r="G289" i="1"/>
  <c r="H289" i="1"/>
  <c r="G308" i="1"/>
  <c r="H308" i="1"/>
  <c r="I296" i="1"/>
  <c r="I59" i="1"/>
  <c r="I211" i="1"/>
  <c r="I222" i="1"/>
  <c r="I63" i="1"/>
  <c r="I49" i="1"/>
  <c r="I153" i="1"/>
  <c r="I185" i="1"/>
  <c r="I217" i="1"/>
  <c r="I249" i="1"/>
  <c r="I281" i="1"/>
  <c r="I313" i="1"/>
  <c r="I83" i="1"/>
  <c r="I171" i="1"/>
  <c r="I267" i="1"/>
  <c r="I181" i="1"/>
  <c r="I309" i="1"/>
  <c r="I94" i="1"/>
  <c r="I214" i="1"/>
  <c r="I302" i="1"/>
  <c r="I79" i="1"/>
  <c r="I34" i="1"/>
  <c r="G329" i="1"/>
  <c r="H329" i="1"/>
  <c r="G361" i="1"/>
  <c r="H361" i="1"/>
  <c r="I356" i="1"/>
  <c r="I348" i="1"/>
  <c r="I336" i="1"/>
  <c r="I351" i="1"/>
  <c r="I88" i="1"/>
  <c r="I144" i="1"/>
  <c r="I200" i="1"/>
  <c r="I248" i="1"/>
  <c r="I304" i="1"/>
  <c r="I229" i="1"/>
  <c r="I110" i="1"/>
  <c r="I246" i="1"/>
  <c r="I57" i="1"/>
  <c r="I89" i="1"/>
  <c r="I121" i="1"/>
  <c r="I74" i="1"/>
  <c r="I106" i="1"/>
  <c r="I138" i="1"/>
  <c r="I170" i="1"/>
  <c r="I202" i="1"/>
  <c r="I234" i="1"/>
  <c r="I266" i="1"/>
  <c r="I298" i="1"/>
  <c r="I19" i="1"/>
  <c r="I123" i="1"/>
  <c r="I243" i="1"/>
  <c r="I323" i="1"/>
  <c r="I197" i="1"/>
  <c r="I317" i="1"/>
  <c r="I86" i="1"/>
  <c r="I174" i="1"/>
  <c r="I286" i="1"/>
  <c r="I71" i="1"/>
  <c r="I28" i="1"/>
  <c r="I60" i="1"/>
  <c r="I92" i="1"/>
  <c r="I124" i="1"/>
  <c r="I156" i="1"/>
  <c r="I188" i="1"/>
  <c r="I220" i="1"/>
  <c r="I252" i="1"/>
  <c r="G9" i="1"/>
  <c r="H9" i="1"/>
  <c r="G28" i="1"/>
  <c r="H28" i="1"/>
  <c r="G41" i="1"/>
  <c r="H41" i="1"/>
  <c r="G60" i="1"/>
  <c r="H60" i="1"/>
  <c r="G73" i="1"/>
  <c r="H73" i="1"/>
  <c r="G92" i="1"/>
  <c r="H92" i="1"/>
  <c r="G105" i="1"/>
  <c r="H105" i="1"/>
  <c r="G124" i="1"/>
  <c r="H124" i="1"/>
  <c r="G137" i="1"/>
  <c r="H137" i="1"/>
  <c r="G156" i="1"/>
  <c r="H156" i="1"/>
  <c r="G169" i="1"/>
  <c r="H169" i="1"/>
  <c r="G188" i="1"/>
  <c r="H188" i="1"/>
  <c r="G201" i="1"/>
  <c r="H201" i="1"/>
  <c r="G220" i="1"/>
  <c r="H220" i="1"/>
  <c r="G233" i="1"/>
  <c r="H233" i="1"/>
  <c r="G252" i="1"/>
  <c r="H252" i="1"/>
  <c r="G265" i="1"/>
  <c r="H265" i="1"/>
  <c r="G284" i="1"/>
  <c r="H284" i="1"/>
  <c r="G297" i="1"/>
  <c r="H297" i="1"/>
  <c r="G316" i="1"/>
  <c r="H316" i="1"/>
  <c r="G337" i="1"/>
  <c r="H337" i="1"/>
  <c r="G349" i="1"/>
  <c r="H349" i="1"/>
  <c r="G355" i="1"/>
  <c r="H355" i="1"/>
  <c r="S365" i="1"/>
  <c r="I344" i="1"/>
  <c r="I48" i="1"/>
  <c r="I208" i="1"/>
  <c r="I99" i="1"/>
  <c r="I227" i="1"/>
  <c r="I269" i="1"/>
  <c r="I17" i="1"/>
  <c r="I161" i="1"/>
  <c r="I193" i="1"/>
  <c r="I225" i="1"/>
  <c r="I257" i="1"/>
  <c r="I289" i="1"/>
  <c r="I321" i="1"/>
  <c r="I107" i="1"/>
  <c r="I179" i="1"/>
  <c r="I299" i="1"/>
  <c r="I213" i="1"/>
  <c r="I22" i="1"/>
  <c r="I118" i="1"/>
  <c r="I10" i="1"/>
  <c r="I42" i="1"/>
  <c r="G324" i="1"/>
  <c r="H324" i="1"/>
  <c r="G365" i="1"/>
  <c r="I340" i="1"/>
  <c r="I152" i="1"/>
  <c r="I264" i="1"/>
  <c r="I312" i="1"/>
  <c r="I115" i="1"/>
  <c r="I142" i="1"/>
  <c r="I270" i="1"/>
  <c r="I25" i="1"/>
  <c r="I65" i="1"/>
  <c r="I97" i="1"/>
  <c r="I129" i="1"/>
  <c r="I82" i="1"/>
  <c r="I114" i="1"/>
  <c r="I146" i="1"/>
  <c r="I178" i="1"/>
  <c r="I210" i="1"/>
  <c r="I242" i="1"/>
  <c r="I274" i="1"/>
  <c r="G17" i="1"/>
  <c r="H17" i="1"/>
  <c r="G36" i="1"/>
  <c r="H36" i="1"/>
  <c r="G49" i="1"/>
  <c r="H49" i="1"/>
  <c r="G68" i="1"/>
  <c r="H68" i="1"/>
  <c r="G81" i="1"/>
  <c r="H81" i="1"/>
  <c r="G100" i="1"/>
  <c r="H100" i="1"/>
  <c r="G113" i="1"/>
  <c r="H113" i="1"/>
  <c r="G132" i="1"/>
  <c r="H132" i="1"/>
  <c r="G145" i="1"/>
  <c r="H145" i="1"/>
  <c r="G164" i="1"/>
  <c r="H164" i="1"/>
  <c r="G177" i="1"/>
  <c r="H177" i="1"/>
  <c r="G196" i="1"/>
  <c r="H196" i="1"/>
  <c r="G209" i="1"/>
  <c r="H209" i="1"/>
  <c r="G228" i="1"/>
  <c r="H228" i="1"/>
  <c r="G241" i="1"/>
  <c r="H241" i="1"/>
  <c r="G260" i="1"/>
  <c r="H260" i="1"/>
  <c r="G273" i="1"/>
  <c r="H273" i="1"/>
  <c r="G292" i="1"/>
  <c r="H292" i="1"/>
  <c r="G305" i="1"/>
  <c r="H305" i="1"/>
  <c r="G345" i="1"/>
  <c r="H345" i="1"/>
  <c r="G351" i="1"/>
  <c r="H351" i="1"/>
  <c r="G357" i="1"/>
  <c r="H357" i="1"/>
  <c r="G363" i="1"/>
  <c r="H363" i="1"/>
  <c r="I345" i="1"/>
  <c r="I355" i="1"/>
  <c r="I354" i="1"/>
  <c r="I56" i="1"/>
  <c r="I112" i="1"/>
  <c r="I168" i="1"/>
  <c r="I216" i="1"/>
  <c r="I272" i="1"/>
  <c r="I259" i="1"/>
  <c r="I301" i="1"/>
  <c r="I169" i="1"/>
  <c r="I201" i="1"/>
  <c r="I233" i="1"/>
  <c r="I265" i="1"/>
  <c r="I297" i="1"/>
  <c r="I27" i="1"/>
  <c r="I131" i="1"/>
  <c r="I203" i="1"/>
  <c r="I125" i="1"/>
  <c r="I245" i="1"/>
  <c r="I46" i="1"/>
  <c r="I150" i="1"/>
  <c r="I254" i="1"/>
  <c r="I31" i="1"/>
  <c r="I18" i="1"/>
  <c r="I50" i="1"/>
  <c r="G321" i="1"/>
  <c r="H321" i="1"/>
  <c r="G347" i="1"/>
  <c r="H347" i="1"/>
  <c r="G353" i="1"/>
  <c r="H353" i="1"/>
  <c r="I329" i="1"/>
  <c r="I339" i="1"/>
  <c r="I24" i="1"/>
  <c r="I80" i="1"/>
  <c r="I184" i="1"/>
  <c r="I240" i="1"/>
  <c r="I195" i="1"/>
  <c r="I315" i="1"/>
  <c r="I78" i="1"/>
  <c r="I41" i="1"/>
  <c r="I81" i="1"/>
  <c r="I113" i="1"/>
  <c r="I66" i="1"/>
  <c r="I98" i="1"/>
  <c r="I130" i="1"/>
  <c r="I162" i="1"/>
  <c r="I194" i="1"/>
  <c r="I226" i="1"/>
  <c r="I258" i="1"/>
  <c r="I290" i="1"/>
  <c r="I322" i="1"/>
  <c r="I91" i="1"/>
  <c r="I219" i="1"/>
  <c r="I307" i="1"/>
  <c r="I173" i="1"/>
  <c r="I285" i="1"/>
  <c r="I62" i="1"/>
  <c r="I158" i="1"/>
  <c r="I55" i="1"/>
  <c r="I20" i="1"/>
  <c r="I52" i="1"/>
  <c r="I84" i="1"/>
  <c r="I116" i="1"/>
  <c r="I148" i="1"/>
  <c r="I180" i="1"/>
  <c r="I212" i="1"/>
  <c r="I244" i="1"/>
  <c r="I276" i="1"/>
  <c r="I363" i="1"/>
  <c r="I280" i="1"/>
  <c r="I54" i="1"/>
  <c r="I209" i="1"/>
  <c r="I51" i="1"/>
  <c r="I277" i="1"/>
  <c r="I47" i="1"/>
  <c r="I141" i="1"/>
  <c r="I102" i="1"/>
  <c r="I76" i="1"/>
  <c r="I164" i="1"/>
  <c r="I175" i="1"/>
  <c r="F7" i="1"/>
  <c r="F132" i="1"/>
  <c r="F199" i="1"/>
  <c r="F221" i="1"/>
  <c r="F105" i="1"/>
  <c r="F325" i="1"/>
  <c r="F187" i="1"/>
  <c r="F243" i="1"/>
  <c r="F23" i="1"/>
  <c r="F98" i="1"/>
  <c r="F191" i="1"/>
  <c r="F155" i="1"/>
  <c r="F184" i="1"/>
  <c r="F312" i="1"/>
  <c r="F88" i="1"/>
  <c r="F215" i="1"/>
  <c r="F130" i="1"/>
  <c r="F249" i="1"/>
  <c r="F165" i="1"/>
  <c r="F164" i="1"/>
  <c r="F135" i="1"/>
  <c r="F201" i="1"/>
  <c r="F308" i="1"/>
  <c r="F24" i="1"/>
  <c r="F131" i="1"/>
  <c r="F279" i="1"/>
  <c r="F260" i="1"/>
  <c r="F235" i="1"/>
  <c r="F57" i="1"/>
  <c r="F47" i="1"/>
  <c r="F174" i="1"/>
  <c r="F145" i="1"/>
  <c r="F219" i="1"/>
  <c r="F265" i="1"/>
  <c r="F52" i="1"/>
  <c r="F103" i="1"/>
  <c r="F81" i="1"/>
  <c r="F237" i="1"/>
  <c r="F82" i="1"/>
  <c r="F257" i="1"/>
  <c r="F26" i="1"/>
  <c r="F27" i="1"/>
  <c r="G76" i="1"/>
  <c r="H76" i="1"/>
  <c r="G121" i="1"/>
  <c r="H121" i="1"/>
  <c r="G204" i="1"/>
  <c r="H204" i="1"/>
  <c r="G249" i="1"/>
  <c r="H249" i="1"/>
  <c r="I346" i="1"/>
  <c r="I11" i="1"/>
  <c r="I105" i="1"/>
  <c r="I154" i="1"/>
  <c r="I282" i="1"/>
  <c r="I155" i="1"/>
  <c r="I23" i="1"/>
  <c r="I260" i="1"/>
  <c r="I21" i="1"/>
  <c r="I53" i="1"/>
  <c r="I85" i="1"/>
  <c r="I133" i="1"/>
  <c r="I205" i="1"/>
  <c r="I325" i="1"/>
  <c r="I279" i="1"/>
  <c r="I135" i="1"/>
  <c r="I287" i="1"/>
  <c r="I103" i="1"/>
  <c r="I247" i="1"/>
  <c r="F70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94" i="1"/>
  <c r="F40" i="1"/>
  <c r="F360" i="1"/>
  <c r="F39" i="1"/>
  <c r="F44" i="1"/>
  <c r="F106" i="1"/>
  <c r="F224" i="1"/>
  <c r="F245" i="1"/>
  <c r="F233" i="1"/>
  <c r="F42" i="1"/>
  <c r="F338" i="1"/>
  <c r="F246" i="1"/>
  <c r="F163" i="1"/>
  <c r="F234" i="1"/>
  <c r="F91" i="1"/>
  <c r="F196" i="1"/>
  <c r="F89" i="1"/>
  <c r="F144" i="1"/>
  <c r="F100" i="1"/>
  <c r="F87" i="1"/>
  <c r="F336" i="1"/>
  <c r="F341" i="1"/>
  <c r="F290" i="1"/>
  <c r="F22" i="1"/>
  <c r="F92" i="1"/>
  <c r="F20" i="1"/>
  <c r="F179" i="1"/>
  <c r="F9" i="1"/>
  <c r="I120" i="1"/>
  <c r="I35" i="1"/>
  <c r="I182" i="1"/>
  <c r="I241" i="1"/>
  <c r="I147" i="1"/>
  <c r="I70" i="1"/>
  <c r="I26" i="1"/>
  <c r="I187" i="1"/>
  <c r="I221" i="1"/>
  <c r="I12" i="1"/>
  <c r="I100" i="1"/>
  <c r="I268" i="1"/>
  <c r="I308" i="1"/>
  <c r="I239" i="1"/>
  <c r="I327" i="1"/>
  <c r="F214" i="1"/>
  <c r="F114" i="1"/>
  <c r="F216" i="1"/>
  <c r="F146" i="1"/>
  <c r="F85" i="1"/>
  <c r="F136" i="1"/>
  <c r="F239" i="1"/>
  <c r="F29" i="1"/>
  <c r="F159" i="1"/>
  <c r="F252" i="1"/>
  <c r="F80" i="1"/>
  <c r="F60" i="1"/>
  <c r="F274" i="1"/>
  <c r="F124" i="1"/>
  <c r="F289" i="1"/>
  <c r="F74" i="1"/>
  <c r="F193" i="1"/>
  <c r="F108" i="1"/>
  <c r="F340" i="1"/>
  <c r="F277" i="1"/>
  <c r="F299" i="1"/>
  <c r="F112" i="1"/>
  <c r="F288" i="1"/>
  <c r="F192" i="1"/>
  <c r="F122" i="1"/>
  <c r="F226" i="1"/>
  <c r="F321" i="1"/>
  <c r="F297" i="1"/>
  <c r="F102" i="1"/>
  <c r="F115" i="1"/>
  <c r="F284" i="1"/>
  <c r="F251" i="1"/>
  <c r="F316" i="1"/>
  <c r="F141" i="1"/>
  <c r="F158" i="1"/>
  <c r="F210" i="1"/>
  <c r="F195" i="1"/>
  <c r="F329" i="1"/>
  <c r="F198" i="1"/>
  <c r="F56" i="1"/>
  <c r="F153" i="1"/>
  <c r="F207" i="1"/>
  <c r="F248" i="1"/>
  <c r="F79" i="1"/>
  <c r="G25" i="1"/>
  <c r="H25" i="1"/>
  <c r="G108" i="1"/>
  <c r="H108" i="1"/>
  <c r="G153" i="1"/>
  <c r="H153" i="1"/>
  <c r="G236" i="1"/>
  <c r="H236" i="1"/>
  <c r="G281" i="1"/>
  <c r="H281" i="1"/>
  <c r="I176" i="1"/>
  <c r="I139" i="1"/>
  <c r="I318" i="1"/>
  <c r="I137" i="1"/>
  <c r="I58" i="1"/>
  <c r="I186" i="1"/>
  <c r="I306" i="1"/>
  <c r="I253" i="1"/>
  <c r="I206" i="1"/>
  <c r="I108" i="1"/>
  <c r="I196" i="1"/>
  <c r="I29" i="1"/>
  <c r="I61" i="1"/>
  <c r="I93" i="1"/>
  <c r="I149" i="1"/>
  <c r="I237" i="1"/>
  <c r="I87" i="1"/>
  <c r="I223" i="1"/>
  <c r="I271" i="1"/>
  <c r="I119" i="1"/>
  <c r="I167" i="1"/>
  <c r="I191" i="1"/>
  <c r="I353" i="1"/>
  <c r="I328" i="1"/>
  <c r="F253" i="1"/>
  <c r="F281" i="1"/>
  <c r="F222" i="1"/>
  <c r="F101" i="1"/>
  <c r="F45" i="1"/>
  <c r="F333" i="1"/>
  <c r="F54" i="1"/>
  <c r="F189" i="1"/>
  <c r="F151" i="1"/>
  <c r="F323" i="1"/>
  <c r="F149" i="1"/>
  <c r="F317" i="1"/>
  <c r="F176" i="1"/>
  <c r="F49" i="1"/>
  <c r="F177" i="1"/>
  <c r="F345" i="1"/>
  <c r="F182" i="1"/>
  <c r="F270" i="1"/>
  <c r="F166" i="1"/>
  <c r="F328" i="1"/>
  <c r="F32" i="1"/>
  <c r="F206" i="1"/>
  <c r="F68" i="1"/>
  <c r="F212" i="1"/>
  <c r="F271" i="1"/>
  <c r="F104" i="1"/>
  <c r="F303" i="1"/>
  <c r="F355" i="1"/>
  <c r="F272" i="1"/>
  <c r="F30" i="1"/>
  <c r="F258" i="1"/>
  <c r="F223" i="1"/>
  <c r="F256" i="1"/>
  <c r="F304" i="1"/>
  <c r="F225" i="1"/>
  <c r="F137" i="1"/>
  <c r="F67" i="1"/>
  <c r="F220" i="1"/>
  <c r="F261" i="1"/>
  <c r="F97" i="1"/>
  <c r="G313" i="1"/>
  <c r="H313" i="1"/>
  <c r="I39" i="1"/>
  <c r="I145" i="1"/>
  <c r="I273" i="1"/>
  <c r="I235" i="1"/>
  <c r="I190" i="1"/>
  <c r="I314" i="1"/>
  <c r="I275" i="1"/>
  <c r="I238" i="1"/>
  <c r="I36" i="1"/>
  <c r="I204" i="1"/>
  <c r="I316" i="1"/>
  <c r="I199" i="1"/>
  <c r="I303" i="1"/>
  <c r="I263" i="1"/>
  <c r="F244" i="1"/>
  <c r="F58" i="1"/>
  <c r="F125" i="1"/>
  <c r="F167" i="1"/>
  <c r="F76" i="1"/>
  <c r="F305" i="1"/>
  <c r="F48" i="1"/>
  <c r="F55" i="1"/>
  <c r="F331" i="1"/>
  <c r="F217" i="1"/>
  <c r="F332" i="1"/>
  <c r="F31" i="1"/>
  <c r="F353" i="1"/>
  <c r="F231" i="1"/>
  <c r="F178" i="1"/>
  <c r="F240" i="1"/>
  <c r="F11" i="1"/>
  <c r="F229" i="1"/>
  <c r="F173" i="1"/>
  <c r="F154" i="1"/>
  <c r="F273" i="1"/>
  <c r="F133" i="1"/>
  <c r="F65" i="1"/>
  <c r="F356" i="1"/>
  <c r="F147" i="1"/>
  <c r="F63" i="1"/>
  <c r="F156" i="1"/>
  <c r="F348" i="1"/>
  <c r="F280" i="1"/>
  <c r="F46" i="1"/>
  <c r="F218" i="1"/>
  <c r="F59" i="1"/>
  <c r="F301" i="1"/>
  <c r="F278" i="1"/>
  <c r="F64" i="1"/>
  <c r="F75" i="1"/>
  <c r="F285" i="1"/>
  <c r="F314" i="1"/>
  <c r="F213" i="1"/>
  <c r="F230" i="1"/>
  <c r="F169" i="1"/>
  <c r="F269" i="1"/>
  <c r="G12" i="1"/>
  <c r="H12" i="1"/>
  <c r="G57" i="1"/>
  <c r="H57" i="1"/>
  <c r="G140" i="1"/>
  <c r="H140" i="1"/>
  <c r="G185" i="1"/>
  <c r="H185" i="1"/>
  <c r="G268" i="1"/>
  <c r="H268" i="1"/>
  <c r="I16" i="1"/>
  <c r="I283" i="1"/>
  <c r="I33" i="1"/>
  <c r="I90" i="1"/>
  <c r="I218" i="1"/>
  <c r="I291" i="1"/>
  <c r="I14" i="1"/>
  <c r="I44" i="1"/>
  <c r="I132" i="1"/>
  <c r="I284" i="1"/>
  <c r="I324" i="1"/>
  <c r="I37" i="1"/>
  <c r="I69" i="1"/>
  <c r="I101" i="1"/>
  <c r="I165" i="1"/>
  <c r="I261" i="1"/>
  <c r="I151" i="1"/>
  <c r="I183" i="1"/>
  <c r="I95" i="1"/>
  <c r="I319" i="1"/>
  <c r="I231" i="1"/>
  <c r="I338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208" i="1"/>
  <c r="F171" i="1"/>
  <c r="F287" i="1"/>
  <c r="F347" i="1"/>
  <c r="F129" i="1"/>
  <c r="F330" i="1"/>
  <c r="F126" i="1"/>
  <c r="F36" i="1"/>
  <c r="F66" i="1"/>
  <c r="F283" i="1"/>
  <c r="F335" i="1"/>
  <c r="F118" i="1"/>
  <c r="F51" i="1"/>
  <c r="F275" i="1"/>
  <c r="F320" i="1"/>
  <c r="F263" i="1"/>
  <c r="F181" i="1"/>
  <c r="F250" i="1"/>
  <c r="F99" i="1"/>
  <c r="F93" i="1"/>
  <c r="F157" i="1"/>
  <c r="F202" i="1"/>
  <c r="F295" i="1"/>
  <c r="F61" i="1"/>
  <c r="F311" i="1"/>
  <c r="F138" i="1"/>
  <c r="F291" i="1"/>
  <c r="F352" i="1"/>
  <c r="I232" i="1"/>
  <c r="I305" i="1"/>
  <c r="I292" i="1"/>
  <c r="I111" i="1"/>
  <c r="F343" i="1"/>
  <c r="F119" i="1"/>
  <c r="F344" i="1"/>
  <c r="F120" i="1"/>
  <c r="F242" i="1"/>
  <c r="F282" i="1"/>
  <c r="F264" i="1"/>
  <c r="F37" i="1"/>
  <c r="F209" i="1"/>
  <c r="F306" i="1"/>
  <c r="F69" i="1"/>
  <c r="F111" i="1"/>
  <c r="G300" i="1"/>
  <c r="H300" i="1"/>
  <c r="I250" i="1"/>
  <c r="I15" i="1"/>
  <c r="I117" i="1"/>
  <c r="I127" i="1"/>
  <c r="F204" i="1"/>
  <c r="F236" i="1"/>
  <c r="F232" i="1"/>
  <c r="F14" i="1"/>
  <c r="F123" i="1"/>
  <c r="F339" i="1"/>
  <c r="F109" i="1"/>
  <c r="F28" i="1"/>
  <c r="F33" i="1"/>
  <c r="F298" i="1"/>
  <c r="F161" i="1"/>
  <c r="F140" i="1"/>
  <c r="I157" i="1"/>
  <c r="I43" i="1"/>
  <c r="I311" i="1"/>
  <c r="F302" i="1"/>
  <c r="F150" i="1"/>
  <c r="F117" i="1"/>
  <c r="F228" i="1"/>
  <c r="F152" i="1"/>
  <c r="F351" i="1"/>
  <c r="F324" i="1"/>
  <c r="F116" i="1"/>
  <c r="F12" i="1"/>
  <c r="F307" i="1"/>
  <c r="F53" i="1"/>
  <c r="F318" i="1"/>
  <c r="G89" i="1"/>
  <c r="H89" i="1"/>
  <c r="I67" i="1"/>
  <c r="I68" i="1"/>
  <c r="I13" i="1"/>
  <c r="I189" i="1"/>
  <c r="I159" i="1"/>
  <c r="F16" i="1"/>
  <c r="F62" i="1"/>
  <c r="F73" i="1"/>
  <c r="F286" i="1"/>
  <c r="F337" i="1"/>
  <c r="F43" i="1"/>
  <c r="F142" i="1"/>
  <c r="F175" i="1"/>
  <c r="F34" i="1"/>
  <c r="F183" i="1"/>
  <c r="I278" i="1"/>
  <c r="I140" i="1"/>
  <c r="I143" i="1"/>
  <c r="F254" i="1"/>
  <c r="F197" i="1"/>
  <c r="F315" i="1"/>
  <c r="F238" i="1"/>
  <c r="F139" i="1"/>
  <c r="F190" i="1"/>
  <c r="F78" i="1"/>
  <c r="F255" i="1"/>
  <c r="F90" i="1"/>
  <c r="F354" i="1"/>
  <c r="F96" i="1"/>
  <c r="F71" i="1"/>
  <c r="G44" i="1"/>
  <c r="H44" i="1"/>
  <c r="G217" i="1"/>
  <c r="H217" i="1"/>
  <c r="I73" i="1"/>
  <c r="I109" i="1"/>
  <c r="I45" i="1"/>
  <c r="I293" i="1"/>
  <c r="I207" i="1"/>
  <c r="F110" i="1"/>
  <c r="F203" i="1"/>
  <c r="F349" i="1"/>
  <c r="F194" i="1"/>
  <c r="F293" i="1"/>
  <c r="F13" i="1"/>
  <c r="F121" i="1"/>
  <c r="F168" i="1"/>
  <c r="F143" i="1"/>
  <c r="F148" i="1"/>
  <c r="F18" i="1"/>
  <c r="F17" i="1"/>
  <c r="I228" i="1"/>
  <c r="F313" i="1"/>
  <c r="F94" i="1"/>
  <c r="F21" i="1"/>
  <c r="I236" i="1"/>
  <c r="I331" i="1"/>
  <c r="F357" i="1"/>
  <c r="F25" i="1"/>
  <c r="F327" i="1"/>
  <c r="I177" i="1"/>
  <c r="F107" i="1"/>
  <c r="F241" i="1"/>
  <c r="G332" i="1"/>
  <c r="H332" i="1"/>
  <c r="G340" i="1"/>
  <c r="H340" i="1"/>
  <c r="G359" i="1"/>
  <c r="H359" i="1"/>
  <c r="I77" i="1"/>
  <c r="F211" i="1"/>
  <c r="F205" i="1"/>
  <c r="F186" i="1"/>
  <c r="F86" i="1"/>
  <c r="F292" i="1"/>
  <c r="F50" i="1"/>
  <c r="I38" i="1"/>
  <c r="F160" i="1"/>
  <c r="F83" i="1"/>
  <c r="I295" i="1"/>
  <c r="F296" i="1"/>
  <c r="F180" i="1"/>
  <c r="G172" i="1"/>
  <c r="H172" i="1"/>
  <c r="I122" i="1"/>
  <c r="F95" i="1"/>
  <c r="F19" i="1"/>
  <c r="I215" i="1"/>
  <c r="F362" i="1"/>
  <c r="F128" i="1"/>
  <c r="F262" i="1"/>
  <c r="F134" i="1"/>
  <c r="I332" i="1"/>
  <c r="I359" i="1"/>
  <c r="I294" i="1"/>
  <c r="F363" i="1"/>
  <c r="I335" i="1"/>
  <c r="F359" i="1"/>
  <c r="F127" i="1"/>
  <c r="I300" i="1"/>
  <c r="I172" i="1"/>
  <c r="I347" i="1"/>
  <c r="I166" i="1"/>
  <c r="I343" i="1"/>
  <c r="F172" i="1"/>
  <c r="I255" i="1"/>
  <c r="F300" i="1"/>
  <c r="I357" i="1"/>
  <c r="I230" i="1"/>
  <c r="I262" i="1"/>
  <c r="I134" i="1"/>
  <c r="I198" i="1"/>
  <c r="I350" i="1"/>
  <c r="I310" i="1"/>
  <c r="G23" i="3"/>
  <c r="J335" i="1"/>
  <c r="J295" i="1"/>
  <c r="J177" i="1"/>
  <c r="J45" i="1"/>
  <c r="J13" i="1"/>
  <c r="J311" i="1"/>
  <c r="J117" i="1"/>
  <c r="J111" i="1"/>
  <c r="J231" i="1"/>
  <c r="J69" i="1"/>
  <c r="J218" i="1"/>
  <c r="J204" i="1"/>
  <c r="J145" i="1"/>
  <c r="J271" i="1"/>
  <c r="J196" i="1"/>
  <c r="J318" i="1"/>
  <c r="J100" i="1"/>
  <c r="J182" i="1"/>
  <c r="J279" i="1"/>
  <c r="J23" i="1"/>
  <c r="J102" i="1"/>
  <c r="J363" i="1"/>
  <c r="J52" i="1"/>
  <c r="J219" i="1"/>
  <c r="J130" i="1"/>
  <c r="J195" i="1"/>
  <c r="J245" i="1"/>
  <c r="J201" i="1"/>
  <c r="J56" i="1"/>
  <c r="J114" i="1"/>
  <c r="J115" i="1"/>
  <c r="J10" i="1"/>
  <c r="J289" i="1"/>
  <c r="J99" i="1"/>
  <c r="J124" i="1"/>
  <c r="J317" i="1"/>
  <c r="J234" i="1"/>
  <c r="J57" i="1"/>
  <c r="J88" i="1"/>
  <c r="J79" i="1"/>
  <c r="J83" i="1"/>
  <c r="J63" i="1"/>
  <c r="J104" i="1"/>
  <c r="J96" i="1"/>
  <c r="J320" i="1"/>
  <c r="H365" i="1"/>
  <c r="J228" i="1"/>
  <c r="J109" i="1"/>
  <c r="J143" i="1"/>
  <c r="J68" i="1"/>
  <c r="J43" i="1"/>
  <c r="J15" i="1"/>
  <c r="J292" i="1"/>
  <c r="J319" i="1"/>
  <c r="J37" i="1"/>
  <c r="J90" i="1"/>
  <c r="J36" i="1"/>
  <c r="J39" i="1"/>
  <c r="J223" i="1"/>
  <c r="J108" i="1"/>
  <c r="J139" i="1"/>
  <c r="J12" i="1"/>
  <c r="J35" i="1"/>
  <c r="J325" i="1"/>
  <c r="J155" i="1"/>
  <c r="J141" i="1"/>
  <c r="J276" i="1"/>
  <c r="J20" i="1"/>
  <c r="J91" i="1"/>
  <c r="J98" i="1"/>
  <c r="J240" i="1"/>
  <c r="J125" i="1"/>
  <c r="J169" i="1"/>
  <c r="J354" i="1"/>
  <c r="J82" i="1"/>
  <c r="J312" i="1"/>
  <c r="J118" i="1"/>
  <c r="J257" i="1"/>
  <c r="J208" i="1"/>
  <c r="J92" i="1"/>
  <c r="J197" i="1"/>
  <c r="J202" i="1"/>
  <c r="J246" i="1"/>
  <c r="J351" i="1"/>
  <c r="J302" i="1"/>
  <c r="J313" i="1"/>
  <c r="J222" i="1"/>
  <c r="J72" i="1"/>
  <c r="J64" i="1"/>
  <c r="J9" i="1"/>
  <c r="J288" i="1"/>
  <c r="J198" i="1"/>
  <c r="J134" i="1"/>
  <c r="J166" i="1"/>
  <c r="J294" i="1"/>
  <c r="J77" i="1"/>
  <c r="J73" i="1"/>
  <c r="J140" i="1"/>
  <c r="J67" i="1"/>
  <c r="J157" i="1"/>
  <c r="J250" i="1"/>
  <c r="J305" i="1"/>
  <c r="J95" i="1"/>
  <c r="J324" i="1"/>
  <c r="J33" i="1"/>
  <c r="J238" i="1"/>
  <c r="J87" i="1"/>
  <c r="J206" i="1"/>
  <c r="J176" i="1"/>
  <c r="J221" i="1"/>
  <c r="J120" i="1"/>
  <c r="J205" i="1"/>
  <c r="J282" i="1"/>
  <c r="J47" i="1"/>
  <c r="J244" i="1"/>
  <c r="J55" i="1"/>
  <c r="J322" i="1"/>
  <c r="J66" i="1"/>
  <c r="J184" i="1"/>
  <c r="J50" i="1"/>
  <c r="J203" i="1"/>
  <c r="J301" i="1"/>
  <c r="J355" i="1"/>
  <c r="J129" i="1"/>
  <c r="J264" i="1"/>
  <c r="J22" i="1"/>
  <c r="J225" i="1"/>
  <c r="J48" i="1"/>
  <c r="J60" i="1"/>
  <c r="J323" i="1"/>
  <c r="J170" i="1"/>
  <c r="J110" i="1"/>
  <c r="J336" i="1"/>
  <c r="J214" i="1"/>
  <c r="J281" i="1"/>
  <c r="J211" i="1"/>
  <c r="J40" i="1"/>
  <c r="J32" i="1"/>
  <c r="J126" i="1"/>
  <c r="J256" i="1"/>
  <c r="J215" i="1"/>
  <c r="J347" i="1"/>
  <c r="J278" i="1"/>
  <c r="J232" i="1"/>
  <c r="J183" i="1"/>
  <c r="J284" i="1"/>
  <c r="J283" i="1"/>
  <c r="J275" i="1"/>
  <c r="J328" i="1"/>
  <c r="J237" i="1"/>
  <c r="J253" i="1"/>
  <c r="J187" i="1"/>
  <c r="J133" i="1"/>
  <c r="J154" i="1"/>
  <c r="J277" i="1"/>
  <c r="J212" i="1"/>
  <c r="J158" i="1"/>
  <c r="J290" i="1"/>
  <c r="J113" i="1"/>
  <c r="J80" i="1"/>
  <c r="J18" i="1"/>
  <c r="J131" i="1"/>
  <c r="J259" i="1"/>
  <c r="J345" i="1"/>
  <c r="J274" i="1"/>
  <c r="J97" i="1"/>
  <c r="J152" i="1"/>
  <c r="J213" i="1"/>
  <c r="J193" i="1"/>
  <c r="J344" i="1"/>
  <c r="J28" i="1"/>
  <c r="J243" i="1"/>
  <c r="J138" i="1"/>
  <c r="J229" i="1"/>
  <c r="J348" i="1"/>
  <c r="J94" i="1"/>
  <c r="J249" i="1"/>
  <c r="J59" i="1"/>
  <c r="J8" i="1"/>
  <c r="J333" i="1"/>
  <c r="J30" i="1"/>
  <c r="J224" i="1"/>
  <c r="J343" i="1"/>
  <c r="J262" i="1"/>
  <c r="J359" i="1"/>
  <c r="J38" i="1"/>
  <c r="J230" i="1"/>
  <c r="J172" i="1"/>
  <c r="J332" i="1"/>
  <c r="J122" i="1"/>
  <c r="J331" i="1"/>
  <c r="J151" i="1"/>
  <c r="J132" i="1"/>
  <c r="J16" i="1"/>
  <c r="J263" i="1"/>
  <c r="J314" i="1"/>
  <c r="J353" i="1"/>
  <c r="J149" i="1"/>
  <c r="J306" i="1"/>
  <c r="J327" i="1"/>
  <c r="J26" i="1"/>
  <c r="J247" i="1"/>
  <c r="J85" i="1"/>
  <c r="J105" i="1"/>
  <c r="J51" i="1"/>
  <c r="J180" i="1"/>
  <c r="J62" i="1"/>
  <c r="J258" i="1"/>
  <c r="J81" i="1"/>
  <c r="J24" i="1"/>
  <c r="J31" i="1"/>
  <c r="J27" i="1"/>
  <c r="J272" i="1"/>
  <c r="J242" i="1"/>
  <c r="J65" i="1"/>
  <c r="J340" i="1"/>
  <c r="J299" i="1"/>
  <c r="J161" i="1"/>
  <c r="J252" i="1"/>
  <c r="J71" i="1"/>
  <c r="J123" i="1"/>
  <c r="J106" i="1"/>
  <c r="J304" i="1"/>
  <c r="J356" i="1"/>
  <c r="J309" i="1"/>
  <c r="J217" i="1"/>
  <c r="J296" i="1"/>
  <c r="J349" i="1"/>
  <c r="J360" i="1"/>
  <c r="J7" i="1"/>
  <c r="J192" i="1"/>
  <c r="J300" i="1"/>
  <c r="J236" i="1"/>
  <c r="J261" i="1"/>
  <c r="J44" i="1"/>
  <c r="J303" i="1"/>
  <c r="J190" i="1"/>
  <c r="J191" i="1"/>
  <c r="J93" i="1"/>
  <c r="J186" i="1"/>
  <c r="J239" i="1"/>
  <c r="J70" i="1"/>
  <c r="J103" i="1"/>
  <c r="J53" i="1"/>
  <c r="J11" i="1"/>
  <c r="J175" i="1"/>
  <c r="J209" i="1"/>
  <c r="J148" i="1"/>
  <c r="J285" i="1"/>
  <c r="J226" i="1"/>
  <c r="J41" i="1"/>
  <c r="J339" i="1"/>
  <c r="J254" i="1"/>
  <c r="J297" i="1"/>
  <c r="J216" i="1"/>
  <c r="J210" i="1"/>
  <c r="J25" i="1"/>
  <c r="J179" i="1"/>
  <c r="J17" i="1"/>
  <c r="J220" i="1"/>
  <c r="J286" i="1"/>
  <c r="J19" i="1"/>
  <c r="J74" i="1"/>
  <c r="J248" i="1"/>
  <c r="J181" i="1"/>
  <c r="J185" i="1"/>
  <c r="J330" i="1"/>
  <c r="J361" i="1"/>
  <c r="J251" i="1"/>
  <c r="J352" i="1"/>
  <c r="J350" i="1"/>
  <c r="J357" i="1"/>
  <c r="J207" i="1"/>
  <c r="J159" i="1"/>
  <c r="J165" i="1"/>
  <c r="J14" i="1"/>
  <c r="J199" i="1"/>
  <c r="J235" i="1"/>
  <c r="J167" i="1"/>
  <c r="J61" i="1"/>
  <c r="J58" i="1"/>
  <c r="J308" i="1"/>
  <c r="J147" i="1"/>
  <c r="J287" i="1"/>
  <c r="J21" i="1"/>
  <c r="J346" i="1"/>
  <c r="J164" i="1"/>
  <c r="J54" i="1"/>
  <c r="J116" i="1"/>
  <c r="J173" i="1"/>
  <c r="J194" i="1"/>
  <c r="J78" i="1"/>
  <c r="J329" i="1"/>
  <c r="J150" i="1"/>
  <c r="J265" i="1"/>
  <c r="J168" i="1"/>
  <c r="J178" i="1"/>
  <c r="J270" i="1"/>
  <c r="J107" i="1"/>
  <c r="J269" i="1"/>
  <c r="J188" i="1"/>
  <c r="J174" i="1"/>
  <c r="J298" i="1"/>
  <c r="J121" i="1"/>
  <c r="J200" i="1"/>
  <c r="J267" i="1"/>
  <c r="J153" i="1"/>
  <c r="J160" i="1"/>
  <c r="J362" i="1"/>
  <c r="J163" i="1"/>
  <c r="J337" i="1"/>
  <c r="J310" i="1"/>
  <c r="J255" i="1"/>
  <c r="J293" i="1"/>
  <c r="J189" i="1"/>
  <c r="J127" i="1"/>
  <c r="J338" i="1"/>
  <c r="J101" i="1"/>
  <c r="J291" i="1"/>
  <c r="J316" i="1"/>
  <c r="J273" i="1"/>
  <c r="J119" i="1"/>
  <c r="J29" i="1"/>
  <c r="J137" i="1"/>
  <c r="J268" i="1"/>
  <c r="J241" i="1"/>
  <c r="J135" i="1"/>
  <c r="J260" i="1"/>
  <c r="J76" i="1"/>
  <c r="J280" i="1"/>
  <c r="J84" i="1"/>
  <c r="J307" i="1"/>
  <c r="J162" i="1"/>
  <c r="J315" i="1"/>
  <c r="J46" i="1"/>
  <c r="J233" i="1"/>
  <c r="J112" i="1"/>
  <c r="J146" i="1"/>
  <c r="J142" i="1"/>
  <c r="J42" i="1"/>
  <c r="J321" i="1"/>
  <c r="J227" i="1"/>
  <c r="J156" i="1"/>
  <c r="J86" i="1"/>
  <c r="J266" i="1"/>
  <c r="J89" i="1"/>
  <c r="J144" i="1"/>
  <c r="J34" i="1"/>
  <c r="J171" i="1"/>
  <c r="J49" i="1"/>
  <c r="J136" i="1"/>
  <c r="J128" i="1"/>
  <c r="J341" i="1"/>
  <c r="J75" i="1"/>
  <c r="H23" i="3"/>
  <c r="I23" i="3"/>
  <c r="I7" i="3"/>
  <c r="J7" i="3"/>
  <c r="J365" i="1"/>
  <c r="J23" i="3"/>
  <c r="J13" i="3"/>
  <c r="J21" i="3"/>
  <c r="J10" i="3"/>
  <c r="J20" i="3"/>
  <c r="J14" i="3"/>
  <c r="J16" i="3"/>
  <c r="J19" i="3"/>
  <c r="J17" i="3"/>
  <c r="J8" i="3"/>
  <c r="J11" i="3"/>
  <c r="J18" i="3"/>
  <c r="J15" i="3"/>
  <c r="J9" i="3"/>
  <c r="J12" i="3"/>
  <c r="J368" i="1"/>
  <c r="J367" i="1"/>
  <c r="C4" i="1"/>
  <c r="K342" i="1"/>
  <c r="L342" i="1"/>
  <c r="M342" i="1"/>
  <c r="N342" i="1"/>
  <c r="O342" i="1"/>
  <c r="K334" i="1"/>
  <c r="L334" i="1"/>
  <c r="M334" i="1"/>
  <c r="N334" i="1"/>
  <c r="O334" i="1"/>
  <c r="K326" i="1"/>
  <c r="L326" i="1"/>
  <c r="M326" i="1"/>
  <c r="N326" i="1"/>
  <c r="O326" i="1"/>
  <c r="K358" i="1"/>
  <c r="L358" i="1"/>
  <c r="M358" i="1"/>
  <c r="N358" i="1"/>
  <c r="O358" i="1"/>
  <c r="K204" i="1"/>
  <c r="L204" i="1"/>
  <c r="M204" i="1"/>
  <c r="N204" i="1"/>
  <c r="O204" i="1"/>
  <c r="K318" i="1"/>
  <c r="L318" i="1"/>
  <c r="M318" i="1"/>
  <c r="N318" i="1"/>
  <c r="O318" i="1"/>
  <c r="K23" i="1"/>
  <c r="L23" i="1"/>
  <c r="M23" i="1"/>
  <c r="N23" i="1"/>
  <c r="O23" i="1"/>
  <c r="K317" i="1"/>
  <c r="L317" i="1"/>
  <c r="M317" i="1"/>
  <c r="N317" i="1"/>
  <c r="O317" i="1"/>
  <c r="K79" i="1"/>
  <c r="L79" i="1"/>
  <c r="M79" i="1"/>
  <c r="N79" i="1"/>
  <c r="O79" i="1"/>
  <c r="K96" i="1"/>
  <c r="L96" i="1"/>
  <c r="M96" i="1"/>
  <c r="N96" i="1"/>
  <c r="O96" i="1"/>
  <c r="K228" i="1"/>
  <c r="L228" i="1"/>
  <c r="M228" i="1"/>
  <c r="N228" i="1"/>
  <c r="O228" i="1"/>
  <c r="K43" i="1"/>
  <c r="L43" i="1"/>
  <c r="M43" i="1"/>
  <c r="N43" i="1"/>
  <c r="O43" i="1"/>
  <c r="K141" i="1"/>
  <c r="L141" i="1"/>
  <c r="M141" i="1"/>
  <c r="N141" i="1"/>
  <c r="O141" i="1"/>
  <c r="K98" i="1"/>
  <c r="L98" i="1"/>
  <c r="M98" i="1"/>
  <c r="N98" i="1"/>
  <c r="O98" i="1"/>
  <c r="K312" i="1"/>
  <c r="L312" i="1"/>
  <c r="M312" i="1"/>
  <c r="N312" i="1"/>
  <c r="O312" i="1"/>
  <c r="K134" i="1"/>
  <c r="L134" i="1"/>
  <c r="M134" i="1"/>
  <c r="N134" i="1"/>
  <c r="O134" i="1"/>
  <c r="K73" i="1"/>
  <c r="L73" i="1"/>
  <c r="M73" i="1"/>
  <c r="N73" i="1"/>
  <c r="O73" i="1"/>
  <c r="K250" i="1"/>
  <c r="L250" i="1"/>
  <c r="M250" i="1"/>
  <c r="N250" i="1"/>
  <c r="O250" i="1"/>
  <c r="K33" i="1"/>
  <c r="L33" i="1"/>
  <c r="M33" i="1"/>
  <c r="N33" i="1"/>
  <c r="O33" i="1"/>
  <c r="K55" i="1"/>
  <c r="L55" i="1"/>
  <c r="M55" i="1"/>
  <c r="N55" i="1"/>
  <c r="O55" i="1"/>
  <c r="K50" i="1"/>
  <c r="L50" i="1"/>
  <c r="M50" i="1"/>
  <c r="N50" i="1"/>
  <c r="O50" i="1"/>
  <c r="K60" i="1"/>
  <c r="L60" i="1"/>
  <c r="M60" i="1"/>
  <c r="N60" i="1"/>
  <c r="O60" i="1"/>
  <c r="K336" i="1"/>
  <c r="L336" i="1"/>
  <c r="M336" i="1"/>
  <c r="N336" i="1"/>
  <c r="O336" i="1"/>
  <c r="K40" i="1"/>
  <c r="L40" i="1"/>
  <c r="M40" i="1"/>
  <c r="N40" i="1"/>
  <c r="O40" i="1"/>
  <c r="K278" i="1"/>
  <c r="L278" i="1"/>
  <c r="M278" i="1"/>
  <c r="N278" i="1"/>
  <c r="O278" i="1"/>
  <c r="K284" i="1"/>
  <c r="L284" i="1"/>
  <c r="M284" i="1"/>
  <c r="N284" i="1"/>
  <c r="O284" i="1"/>
  <c r="K237" i="1"/>
  <c r="L237" i="1"/>
  <c r="M237" i="1"/>
  <c r="N237" i="1"/>
  <c r="O237" i="1"/>
  <c r="K28" i="1"/>
  <c r="L28" i="1"/>
  <c r="M28" i="1"/>
  <c r="N28" i="1"/>
  <c r="O28" i="1"/>
  <c r="K348" i="1"/>
  <c r="L348" i="1"/>
  <c r="M348" i="1"/>
  <c r="N348" i="1"/>
  <c r="O348" i="1"/>
  <c r="K8" i="1"/>
  <c r="L8" i="1"/>
  <c r="M8" i="1"/>
  <c r="N8" i="1"/>
  <c r="O8" i="1"/>
  <c r="K38" i="1"/>
  <c r="L38" i="1"/>
  <c r="M38" i="1"/>
  <c r="N38" i="1"/>
  <c r="O38" i="1"/>
  <c r="K332" i="1"/>
  <c r="L332" i="1"/>
  <c r="M332" i="1"/>
  <c r="N332" i="1"/>
  <c r="O332" i="1"/>
  <c r="K314" i="1"/>
  <c r="L314" i="1"/>
  <c r="M314" i="1"/>
  <c r="N314" i="1"/>
  <c r="O314" i="1"/>
  <c r="K242" i="1"/>
  <c r="L242" i="1"/>
  <c r="M242" i="1"/>
  <c r="N242" i="1"/>
  <c r="O242" i="1"/>
  <c r="K161" i="1"/>
  <c r="L161" i="1"/>
  <c r="M161" i="1"/>
  <c r="N161" i="1"/>
  <c r="O161" i="1"/>
  <c r="K123" i="1"/>
  <c r="L123" i="1"/>
  <c r="M123" i="1"/>
  <c r="N123" i="1"/>
  <c r="O123" i="1"/>
  <c r="K309" i="1"/>
  <c r="L309" i="1"/>
  <c r="M309" i="1"/>
  <c r="N309" i="1"/>
  <c r="O309" i="1"/>
  <c r="K360" i="1"/>
  <c r="L360" i="1"/>
  <c r="M360" i="1"/>
  <c r="N360" i="1"/>
  <c r="O360" i="1"/>
  <c r="K70" i="1"/>
  <c r="L70" i="1"/>
  <c r="M70" i="1"/>
  <c r="N70" i="1"/>
  <c r="O70" i="1"/>
  <c r="K175" i="1"/>
  <c r="L175" i="1"/>
  <c r="M175" i="1"/>
  <c r="N175" i="1"/>
  <c r="O175" i="1"/>
  <c r="K226" i="1"/>
  <c r="L226" i="1"/>
  <c r="M226" i="1"/>
  <c r="N226" i="1"/>
  <c r="O226" i="1"/>
  <c r="K297" i="1"/>
  <c r="L297" i="1"/>
  <c r="M297" i="1"/>
  <c r="N297" i="1"/>
  <c r="O297" i="1"/>
  <c r="K74" i="1"/>
  <c r="L74" i="1"/>
  <c r="M74" i="1"/>
  <c r="N74" i="1"/>
  <c r="O74" i="1"/>
  <c r="K352" i="1"/>
  <c r="L352" i="1"/>
  <c r="M352" i="1"/>
  <c r="N352" i="1"/>
  <c r="O352" i="1"/>
  <c r="K14" i="1"/>
  <c r="L14" i="1"/>
  <c r="M14" i="1"/>
  <c r="N14" i="1"/>
  <c r="O14" i="1"/>
  <c r="K147" i="1"/>
  <c r="L147" i="1"/>
  <c r="M147" i="1"/>
  <c r="N147" i="1"/>
  <c r="O147" i="1"/>
  <c r="K164" i="1"/>
  <c r="L164" i="1"/>
  <c r="M164" i="1"/>
  <c r="N164" i="1"/>
  <c r="O164" i="1"/>
  <c r="K194" i="1"/>
  <c r="L194" i="1"/>
  <c r="M194" i="1"/>
  <c r="N194" i="1"/>
  <c r="O194" i="1"/>
  <c r="K265" i="1"/>
  <c r="L265" i="1"/>
  <c r="M265" i="1"/>
  <c r="N265" i="1"/>
  <c r="O265" i="1"/>
  <c r="K153" i="1"/>
  <c r="L153" i="1"/>
  <c r="M153" i="1"/>
  <c r="N153" i="1"/>
  <c r="O153" i="1"/>
  <c r="K255" i="1"/>
  <c r="L255" i="1"/>
  <c r="M255" i="1"/>
  <c r="N255" i="1"/>
  <c r="O255" i="1"/>
  <c r="K338" i="1"/>
  <c r="L338" i="1"/>
  <c r="M338" i="1"/>
  <c r="N338" i="1"/>
  <c r="O338" i="1"/>
  <c r="K260" i="1"/>
  <c r="L260" i="1"/>
  <c r="M260" i="1"/>
  <c r="N260" i="1"/>
  <c r="O260" i="1"/>
  <c r="K46" i="1"/>
  <c r="L46" i="1"/>
  <c r="M46" i="1"/>
  <c r="N46" i="1"/>
  <c r="O46" i="1"/>
  <c r="K86" i="1"/>
  <c r="L86" i="1"/>
  <c r="M86" i="1"/>
  <c r="N86" i="1"/>
  <c r="O86" i="1"/>
  <c r="K34" i="1"/>
  <c r="L34" i="1"/>
  <c r="M34" i="1"/>
  <c r="N34" i="1"/>
  <c r="O34" i="1"/>
  <c r="K128" i="1"/>
  <c r="L128" i="1"/>
  <c r="M128" i="1"/>
  <c r="N128" i="1"/>
  <c r="O128" i="1"/>
  <c r="K227" i="1"/>
  <c r="L227" i="1"/>
  <c r="M227" i="1"/>
  <c r="N227" i="1"/>
  <c r="O227" i="1"/>
  <c r="K291" i="1"/>
  <c r="L291" i="1"/>
  <c r="M291" i="1"/>
  <c r="N291" i="1"/>
  <c r="O291" i="1"/>
  <c r="K49" i="1"/>
  <c r="L49" i="1"/>
  <c r="M49" i="1"/>
  <c r="N49" i="1"/>
  <c r="O49" i="1"/>
  <c r="K42" i="1"/>
  <c r="L42" i="1"/>
  <c r="M42" i="1"/>
  <c r="N42" i="1"/>
  <c r="O42" i="1"/>
  <c r="K335" i="1"/>
  <c r="L335" i="1"/>
  <c r="M335" i="1"/>
  <c r="N335" i="1"/>
  <c r="O335" i="1"/>
  <c r="K13" i="1"/>
  <c r="L13" i="1"/>
  <c r="M13" i="1"/>
  <c r="N13" i="1"/>
  <c r="O13" i="1"/>
  <c r="K231" i="1"/>
  <c r="L231" i="1"/>
  <c r="M231" i="1"/>
  <c r="N231" i="1"/>
  <c r="O231" i="1"/>
  <c r="K219" i="1"/>
  <c r="L219" i="1"/>
  <c r="M219" i="1"/>
  <c r="N219" i="1"/>
  <c r="O219" i="1"/>
  <c r="K114" i="1"/>
  <c r="L114" i="1"/>
  <c r="M114" i="1"/>
  <c r="N114" i="1"/>
  <c r="O114" i="1"/>
  <c r="K99" i="1"/>
  <c r="L99" i="1"/>
  <c r="M99" i="1"/>
  <c r="N99" i="1"/>
  <c r="O99" i="1"/>
  <c r="K223" i="1"/>
  <c r="L223" i="1"/>
  <c r="M223" i="1"/>
  <c r="N223" i="1"/>
  <c r="O223" i="1"/>
  <c r="K35" i="1"/>
  <c r="L35" i="1"/>
  <c r="M35" i="1"/>
  <c r="N35" i="1"/>
  <c r="O35" i="1"/>
  <c r="K354" i="1"/>
  <c r="L354" i="1"/>
  <c r="M354" i="1"/>
  <c r="N354" i="1"/>
  <c r="O354" i="1"/>
  <c r="K246" i="1"/>
  <c r="L246" i="1"/>
  <c r="M246" i="1"/>
  <c r="N246" i="1"/>
  <c r="O246" i="1"/>
  <c r="K222" i="1"/>
  <c r="L222" i="1"/>
  <c r="M222" i="1"/>
  <c r="N222" i="1"/>
  <c r="O222" i="1"/>
  <c r="K288" i="1"/>
  <c r="L288" i="1"/>
  <c r="M288" i="1"/>
  <c r="N288" i="1"/>
  <c r="O288" i="1"/>
  <c r="K176" i="1"/>
  <c r="L176" i="1"/>
  <c r="M176" i="1"/>
  <c r="N176" i="1"/>
  <c r="O176" i="1"/>
  <c r="K282" i="1"/>
  <c r="L282" i="1"/>
  <c r="M282" i="1"/>
  <c r="N282" i="1"/>
  <c r="O282" i="1"/>
  <c r="K225" i="1"/>
  <c r="L225" i="1"/>
  <c r="M225" i="1"/>
  <c r="N225" i="1"/>
  <c r="O225" i="1"/>
  <c r="K154" i="1"/>
  <c r="L154" i="1"/>
  <c r="M154" i="1"/>
  <c r="N154" i="1"/>
  <c r="O154" i="1"/>
  <c r="K290" i="1"/>
  <c r="L290" i="1"/>
  <c r="M290" i="1"/>
  <c r="N290" i="1"/>
  <c r="O290" i="1"/>
  <c r="K131" i="1"/>
  <c r="L131" i="1"/>
  <c r="M131" i="1"/>
  <c r="N131" i="1"/>
  <c r="O131" i="1"/>
  <c r="K274" i="1"/>
  <c r="L274" i="1"/>
  <c r="M274" i="1"/>
  <c r="N274" i="1"/>
  <c r="O274" i="1"/>
  <c r="K193" i="1"/>
  <c r="L193" i="1"/>
  <c r="M193" i="1"/>
  <c r="N193" i="1"/>
  <c r="O193" i="1"/>
  <c r="K327" i="1"/>
  <c r="L327" i="1"/>
  <c r="M327" i="1"/>
  <c r="N327" i="1"/>
  <c r="O327" i="1"/>
  <c r="K105" i="1"/>
  <c r="L105" i="1"/>
  <c r="M105" i="1"/>
  <c r="N105" i="1"/>
  <c r="O105" i="1"/>
  <c r="K258" i="1"/>
  <c r="L258" i="1"/>
  <c r="M258" i="1"/>
  <c r="N258" i="1"/>
  <c r="O258" i="1"/>
  <c r="K27" i="1"/>
  <c r="L27" i="1"/>
  <c r="M27" i="1"/>
  <c r="N27" i="1"/>
  <c r="O27" i="1"/>
  <c r="K300" i="1"/>
  <c r="L300" i="1"/>
  <c r="M300" i="1"/>
  <c r="N300" i="1"/>
  <c r="O300" i="1"/>
  <c r="K93" i="1"/>
  <c r="L93" i="1"/>
  <c r="M93" i="1"/>
  <c r="N93" i="1"/>
  <c r="O93" i="1"/>
  <c r="K25" i="1"/>
  <c r="L25" i="1"/>
  <c r="M25" i="1"/>
  <c r="N25" i="1"/>
  <c r="O25" i="1"/>
  <c r="K61" i="1"/>
  <c r="L61" i="1"/>
  <c r="M61" i="1"/>
  <c r="N61" i="1"/>
  <c r="O61" i="1"/>
  <c r="K270" i="1"/>
  <c r="L270" i="1"/>
  <c r="M270" i="1"/>
  <c r="N270" i="1"/>
  <c r="O270" i="1"/>
  <c r="K121" i="1"/>
  <c r="L121" i="1"/>
  <c r="M121" i="1"/>
  <c r="N121" i="1"/>
  <c r="O121" i="1"/>
  <c r="K337" i="1"/>
  <c r="L337" i="1"/>
  <c r="M337" i="1"/>
  <c r="N337" i="1"/>
  <c r="O337" i="1"/>
  <c r="K273" i="1"/>
  <c r="L273" i="1"/>
  <c r="M273" i="1"/>
  <c r="N273" i="1"/>
  <c r="O273" i="1"/>
  <c r="K307" i="1"/>
  <c r="L307" i="1"/>
  <c r="M307" i="1"/>
  <c r="N307" i="1"/>
  <c r="O307" i="1"/>
  <c r="K146" i="1"/>
  <c r="L146" i="1"/>
  <c r="M146" i="1"/>
  <c r="N146" i="1"/>
  <c r="O146" i="1"/>
  <c r="K119" i="1"/>
  <c r="L119" i="1"/>
  <c r="M119" i="1"/>
  <c r="N119" i="1"/>
  <c r="O119" i="1"/>
  <c r="K76" i="1"/>
  <c r="L76" i="1"/>
  <c r="M76" i="1"/>
  <c r="N76" i="1"/>
  <c r="O76" i="1"/>
  <c r="K144" i="1"/>
  <c r="L144" i="1"/>
  <c r="M144" i="1"/>
  <c r="N144" i="1"/>
  <c r="O144" i="1"/>
  <c r="K69" i="1"/>
  <c r="L69" i="1"/>
  <c r="M69" i="1"/>
  <c r="N69" i="1"/>
  <c r="O69" i="1"/>
  <c r="K145" i="1"/>
  <c r="L145" i="1"/>
  <c r="M145" i="1"/>
  <c r="N145" i="1"/>
  <c r="O145" i="1"/>
  <c r="K100" i="1"/>
  <c r="L100" i="1"/>
  <c r="M100" i="1"/>
  <c r="N100" i="1"/>
  <c r="O100" i="1"/>
  <c r="K201" i="1"/>
  <c r="L201" i="1"/>
  <c r="M201" i="1"/>
  <c r="N201" i="1"/>
  <c r="O201" i="1"/>
  <c r="K234" i="1"/>
  <c r="L234" i="1"/>
  <c r="M234" i="1"/>
  <c r="N234" i="1"/>
  <c r="O234" i="1"/>
  <c r="K83" i="1"/>
  <c r="L83" i="1"/>
  <c r="M83" i="1"/>
  <c r="N83" i="1"/>
  <c r="O83" i="1"/>
  <c r="K320" i="1"/>
  <c r="L320" i="1"/>
  <c r="M320" i="1"/>
  <c r="N320" i="1"/>
  <c r="O320" i="1"/>
  <c r="K109" i="1"/>
  <c r="L109" i="1"/>
  <c r="M109" i="1"/>
  <c r="N109" i="1"/>
  <c r="O109" i="1"/>
  <c r="K15" i="1"/>
  <c r="L15" i="1"/>
  <c r="M15" i="1"/>
  <c r="N15" i="1"/>
  <c r="O15" i="1"/>
  <c r="K90" i="1"/>
  <c r="L90" i="1"/>
  <c r="M90" i="1"/>
  <c r="N90" i="1"/>
  <c r="O90" i="1"/>
  <c r="K276" i="1"/>
  <c r="L276" i="1"/>
  <c r="M276" i="1"/>
  <c r="N276" i="1"/>
  <c r="O276" i="1"/>
  <c r="K240" i="1"/>
  <c r="L240" i="1"/>
  <c r="M240" i="1"/>
  <c r="N240" i="1"/>
  <c r="O240" i="1"/>
  <c r="K118" i="1"/>
  <c r="L118" i="1"/>
  <c r="M118" i="1"/>
  <c r="N118" i="1"/>
  <c r="O118" i="1"/>
  <c r="K166" i="1"/>
  <c r="L166" i="1"/>
  <c r="M166" i="1"/>
  <c r="N166" i="1"/>
  <c r="O166" i="1"/>
  <c r="K140" i="1"/>
  <c r="L140" i="1"/>
  <c r="M140" i="1"/>
  <c r="N140" i="1"/>
  <c r="O140" i="1"/>
  <c r="K305" i="1"/>
  <c r="L305" i="1"/>
  <c r="M305" i="1"/>
  <c r="N305" i="1"/>
  <c r="O305" i="1"/>
  <c r="K238" i="1"/>
  <c r="L238" i="1"/>
  <c r="M238" i="1"/>
  <c r="N238" i="1"/>
  <c r="O238" i="1"/>
  <c r="K322" i="1"/>
  <c r="L322" i="1"/>
  <c r="M322" i="1"/>
  <c r="N322" i="1"/>
  <c r="O322" i="1"/>
  <c r="K203" i="1"/>
  <c r="L203" i="1"/>
  <c r="M203" i="1"/>
  <c r="N203" i="1"/>
  <c r="O203" i="1"/>
  <c r="K323" i="1"/>
  <c r="L323" i="1"/>
  <c r="M323" i="1"/>
  <c r="N323" i="1"/>
  <c r="O323" i="1"/>
  <c r="K214" i="1"/>
  <c r="L214" i="1"/>
  <c r="M214" i="1"/>
  <c r="N214" i="1"/>
  <c r="O214" i="1"/>
  <c r="K32" i="1"/>
  <c r="L32" i="1"/>
  <c r="M32" i="1"/>
  <c r="N32" i="1"/>
  <c r="O32" i="1"/>
  <c r="K283" i="1"/>
  <c r="L283" i="1"/>
  <c r="M283" i="1"/>
  <c r="N283" i="1"/>
  <c r="O283" i="1"/>
  <c r="K253" i="1"/>
  <c r="L253" i="1"/>
  <c r="M253" i="1"/>
  <c r="N253" i="1"/>
  <c r="O253" i="1"/>
  <c r="K243" i="1"/>
  <c r="L243" i="1"/>
  <c r="M243" i="1"/>
  <c r="N243" i="1"/>
  <c r="O243" i="1"/>
  <c r="K94" i="1"/>
  <c r="L94" i="1"/>
  <c r="M94" i="1"/>
  <c r="N94" i="1"/>
  <c r="O94" i="1"/>
  <c r="K333" i="1"/>
  <c r="L333" i="1"/>
  <c r="M333" i="1"/>
  <c r="N333" i="1"/>
  <c r="O333" i="1"/>
  <c r="K122" i="1"/>
  <c r="L122" i="1"/>
  <c r="M122" i="1"/>
  <c r="N122" i="1"/>
  <c r="O122" i="1"/>
  <c r="K132" i="1"/>
  <c r="L132" i="1"/>
  <c r="M132" i="1"/>
  <c r="N132" i="1"/>
  <c r="O132" i="1"/>
  <c r="K353" i="1"/>
  <c r="L353" i="1"/>
  <c r="M353" i="1"/>
  <c r="N353" i="1"/>
  <c r="O353" i="1"/>
  <c r="K65" i="1"/>
  <c r="L65" i="1"/>
  <c r="M65" i="1"/>
  <c r="N65" i="1"/>
  <c r="O65" i="1"/>
  <c r="K106" i="1"/>
  <c r="L106" i="1"/>
  <c r="M106" i="1"/>
  <c r="N106" i="1"/>
  <c r="O106" i="1"/>
  <c r="K217" i="1"/>
  <c r="L217" i="1"/>
  <c r="M217" i="1"/>
  <c r="N217" i="1"/>
  <c r="O217" i="1"/>
  <c r="K7" i="1"/>
  <c r="L7" i="1"/>
  <c r="K103" i="1"/>
  <c r="L103" i="1"/>
  <c r="M103" i="1"/>
  <c r="N103" i="1"/>
  <c r="O103" i="1"/>
  <c r="K209" i="1"/>
  <c r="L209" i="1"/>
  <c r="M209" i="1"/>
  <c r="N209" i="1"/>
  <c r="O209" i="1"/>
  <c r="K41" i="1"/>
  <c r="L41" i="1"/>
  <c r="M41" i="1"/>
  <c r="N41" i="1"/>
  <c r="O41" i="1"/>
  <c r="K216" i="1"/>
  <c r="L216" i="1"/>
  <c r="M216" i="1"/>
  <c r="N216" i="1"/>
  <c r="O216" i="1"/>
  <c r="K220" i="1"/>
  <c r="L220" i="1"/>
  <c r="M220" i="1"/>
  <c r="N220" i="1"/>
  <c r="O220" i="1"/>
  <c r="K248" i="1"/>
  <c r="L248" i="1"/>
  <c r="M248" i="1"/>
  <c r="N248" i="1"/>
  <c r="O248" i="1"/>
  <c r="K330" i="1"/>
  <c r="L330" i="1"/>
  <c r="M330" i="1"/>
  <c r="N330" i="1"/>
  <c r="O330" i="1"/>
  <c r="K207" i="1"/>
  <c r="L207" i="1"/>
  <c r="M207" i="1"/>
  <c r="N207" i="1"/>
  <c r="O207" i="1"/>
  <c r="K287" i="1"/>
  <c r="L287" i="1"/>
  <c r="M287" i="1"/>
  <c r="N287" i="1"/>
  <c r="O287" i="1"/>
  <c r="K54" i="1"/>
  <c r="L54" i="1"/>
  <c r="M54" i="1"/>
  <c r="N54" i="1"/>
  <c r="O54" i="1"/>
  <c r="K78" i="1"/>
  <c r="L78" i="1"/>
  <c r="M78" i="1"/>
  <c r="N78" i="1"/>
  <c r="O78" i="1"/>
  <c r="K168" i="1"/>
  <c r="L168" i="1"/>
  <c r="M168" i="1"/>
  <c r="N168" i="1"/>
  <c r="O168" i="1"/>
  <c r="K293" i="1"/>
  <c r="L293" i="1"/>
  <c r="M293" i="1"/>
  <c r="N293" i="1"/>
  <c r="O293" i="1"/>
  <c r="K101" i="1"/>
  <c r="L101" i="1"/>
  <c r="M101" i="1"/>
  <c r="N101" i="1"/>
  <c r="O101" i="1"/>
  <c r="K268" i="1"/>
  <c r="L268" i="1"/>
  <c r="M268" i="1"/>
  <c r="N268" i="1"/>
  <c r="O268" i="1"/>
  <c r="K233" i="1"/>
  <c r="L233" i="1"/>
  <c r="M233" i="1"/>
  <c r="N233" i="1"/>
  <c r="O233" i="1"/>
  <c r="K266" i="1"/>
  <c r="L266" i="1"/>
  <c r="M266" i="1"/>
  <c r="N266" i="1"/>
  <c r="O266" i="1"/>
  <c r="K171" i="1"/>
  <c r="L171" i="1"/>
  <c r="M171" i="1"/>
  <c r="N171" i="1"/>
  <c r="O171" i="1"/>
  <c r="K341" i="1"/>
  <c r="L341" i="1"/>
  <c r="M341" i="1"/>
  <c r="N341" i="1"/>
  <c r="O341" i="1"/>
  <c r="K142" i="1"/>
  <c r="L142" i="1"/>
  <c r="M142" i="1"/>
  <c r="N142" i="1"/>
  <c r="O142" i="1"/>
  <c r="K189" i="1"/>
  <c r="L189" i="1"/>
  <c r="M189" i="1"/>
  <c r="N189" i="1"/>
  <c r="O189" i="1"/>
  <c r="K112" i="1"/>
  <c r="L112" i="1"/>
  <c r="M112" i="1"/>
  <c r="N112" i="1"/>
  <c r="O112" i="1"/>
  <c r="K295" i="1"/>
  <c r="L295" i="1"/>
  <c r="M295" i="1"/>
  <c r="N295" i="1"/>
  <c r="O295" i="1"/>
  <c r="K311" i="1"/>
  <c r="L311" i="1"/>
  <c r="M311" i="1"/>
  <c r="N311" i="1"/>
  <c r="O311" i="1"/>
  <c r="K102" i="1"/>
  <c r="L102" i="1"/>
  <c r="M102" i="1"/>
  <c r="N102" i="1"/>
  <c r="O102" i="1"/>
  <c r="K130" i="1"/>
  <c r="L130" i="1"/>
  <c r="M130" i="1"/>
  <c r="N130" i="1"/>
  <c r="O130" i="1"/>
  <c r="K115" i="1"/>
  <c r="L115" i="1"/>
  <c r="M115" i="1"/>
  <c r="N115" i="1"/>
  <c r="O115" i="1"/>
  <c r="K108" i="1"/>
  <c r="L108" i="1"/>
  <c r="M108" i="1"/>
  <c r="N108" i="1"/>
  <c r="O108" i="1"/>
  <c r="K325" i="1"/>
  <c r="L325" i="1"/>
  <c r="M325" i="1"/>
  <c r="N325" i="1"/>
  <c r="O325" i="1"/>
  <c r="K92" i="1"/>
  <c r="L92" i="1"/>
  <c r="M92" i="1"/>
  <c r="N92" i="1"/>
  <c r="O92" i="1"/>
  <c r="K351" i="1"/>
  <c r="L351" i="1"/>
  <c r="M351" i="1"/>
  <c r="N351" i="1"/>
  <c r="O351" i="1"/>
  <c r="K72" i="1"/>
  <c r="L72" i="1"/>
  <c r="M72" i="1"/>
  <c r="N72" i="1"/>
  <c r="O72" i="1"/>
  <c r="K221" i="1"/>
  <c r="L221" i="1"/>
  <c r="M221" i="1"/>
  <c r="N221" i="1"/>
  <c r="O221" i="1"/>
  <c r="K129" i="1"/>
  <c r="L129" i="1"/>
  <c r="M129" i="1"/>
  <c r="N129" i="1"/>
  <c r="O129" i="1"/>
  <c r="K48" i="1"/>
  <c r="L48" i="1"/>
  <c r="M48" i="1"/>
  <c r="N48" i="1"/>
  <c r="O48" i="1"/>
  <c r="K215" i="1"/>
  <c r="L215" i="1"/>
  <c r="M215" i="1"/>
  <c r="N215" i="1"/>
  <c r="O215" i="1"/>
  <c r="K277" i="1"/>
  <c r="L277" i="1"/>
  <c r="M277" i="1"/>
  <c r="N277" i="1"/>
  <c r="O277" i="1"/>
  <c r="K113" i="1"/>
  <c r="L113" i="1"/>
  <c r="M113" i="1"/>
  <c r="N113" i="1"/>
  <c r="O113" i="1"/>
  <c r="K259" i="1"/>
  <c r="L259" i="1"/>
  <c r="M259" i="1"/>
  <c r="N259" i="1"/>
  <c r="O259" i="1"/>
  <c r="K97" i="1"/>
  <c r="L97" i="1"/>
  <c r="M97" i="1"/>
  <c r="N97" i="1"/>
  <c r="O97" i="1"/>
  <c r="K344" i="1"/>
  <c r="L344" i="1"/>
  <c r="M344" i="1"/>
  <c r="N344" i="1"/>
  <c r="O344" i="1"/>
  <c r="K343" i="1"/>
  <c r="L343" i="1"/>
  <c r="M343" i="1"/>
  <c r="N343" i="1"/>
  <c r="O343" i="1"/>
  <c r="K26" i="1"/>
  <c r="L26" i="1"/>
  <c r="M26" i="1"/>
  <c r="N26" i="1"/>
  <c r="O26" i="1"/>
  <c r="K51" i="1"/>
  <c r="L51" i="1"/>
  <c r="M51" i="1"/>
  <c r="N51" i="1"/>
  <c r="O51" i="1"/>
  <c r="K81" i="1"/>
  <c r="L81" i="1"/>
  <c r="M81" i="1"/>
  <c r="N81" i="1"/>
  <c r="O81" i="1"/>
  <c r="K272" i="1"/>
  <c r="L272" i="1"/>
  <c r="M272" i="1"/>
  <c r="N272" i="1"/>
  <c r="O272" i="1"/>
  <c r="K303" i="1"/>
  <c r="L303" i="1"/>
  <c r="M303" i="1"/>
  <c r="N303" i="1"/>
  <c r="O303" i="1"/>
  <c r="K186" i="1"/>
  <c r="L186" i="1"/>
  <c r="M186" i="1"/>
  <c r="N186" i="1"/>
  <c r="O186" i="1"/>
  <c r="K179" i="1"/>
  <c r="L179" i="1"/>
  <c r="M179" i="1"/>
  <c r="N179" i="1"/>
  <c r="O179" i="1"/>
  <c r="K199" i="1"/>
  <c r="L199" i="1"/>
  <c r="M199" i="1"/>
  <c r="N199" i="1"/>
  <c r="O199" i="1"/>
  <c r="K58" i="1"/>
  <c r="L58" i="1"/>
  <c r="M58" i="1"/>
  <c r="N58" i="1"/>
  <c r="O58" i="1"/>
  <c r="K188" i="1"/>
  <c r="L188" i="1"/>
  <c r="M188" i="1"/>
  <c r="N188" i="1"/>
  <c r="O188" i="1"/>
  <c r="K200" i="1"/>
  <c r="L200" i="1"/>
  <c r="M200" i="1"/>
  <c r="N200" i="1"/>
  <c r="O200" i="1"/>
  <c r="K160" i="1"/>
  <c r="L160" i="1"/>
  <c r="M160" i="1"/>
  <c r="N160" i="1"/>
  <c r="O160" i="1"/>
  <c r="K162" i="1"/>
  <c r="L162" i="1"/>
  <c r="M162" i="1"/>
  <c r="N162" i="1"/>
  <c r="O162" i="1"/>
  <c r="K241" i="1"/>
  <c r="L241" i="1"/>
  <c r="M241" i="1"/>
  <c r="N241" i="1"/>
  <c r="O241" i="1"/>
  <c r="K89" i="1"/>
  <c r="L89" i="1"/>
  <c r="M89" i="1"/>
  <c r="N89" i="1"/>
  <c r="O89" i="1"/>
  <c r="K315" i="1"/>
  <c r="L315" i="1"/>
  <c r="M315" i="1"/>
  <c r="N315" i="1"/>
  <c r="O315" i="1"/>
  <c r="K271" i="1"/>
  <c r="L271" i="1"/>
  <c r="M271" i="1"/>
  <c r="N271" i="1"/>
  <c r="O271" i="1"/>
  <c r="K182" i="1"/>
  <c r="L182" i="1"/>
  <c r="M182" i="1"/>
  <c r="N182" i="1"/>
  <c r="O182" i="1"/>
  <c r="K56" i="1"/>
  <c r="L56" i="1"/>
  <c r="M56" i="1"/>
  <c r="N56" i="1"/>
  <c r="O56" i="1"/>
  <c r="K57" i="1"/>
  <c r="L57" i="1"/>
  <c r="M57" i="1"/>
  <c r="N57" i="1"/>
  <c r="O57" i="1"/>
  <c r="K63" i="1"/>
  <c r="L63" i="1"/>
  <c r="M63" i="1"/>
  <c r="N63" i="1"/>
  <c r="O63" i="1"/>
  <c r="K143" i="1"/>
  <c r="L143" i="1"/>
  <c r="M143" i="1"/>
  <c r="N143" i="1"/>
  <c r="O143" i="1"/>
  <c r="K292" i="1"/>
  <c r="L292" i="1"/>
  <c r="M292" i="1"/>
  <c r="N292" i="1"/>
  <c r="O292" i="1"/>
  <c r="K20" i="1"/>
  <c r="L20" i="1"/>
  <c r="M20" i="1"/>
  <c r="N20" i="1"/>
  <c r="O20" i="1"/>
  <c r="K257" i="1"/>
  <c r="L257" i="1"/>
  <c r="M257" i="1"/>
  <c r="N257" i="1"/>
  <c r="O257" i="1"/>
  <c r="K294" i="1"/>
  <c r="L294" i="1"/>
  <c r="M294" i="1"/>
  <c r="N294" i="1"/>
  <c r="O294" i="1"/>
  <c r="K67" i="1"/>
  <c r="L67" i="1"/>
  <c r="M67" i="1"/>
  <c r="N67" i="1"/>
  <c r="O67" i="1"/>
  <c r="K95" i="1"/>
  <c r="L95" i="1"/>
  <c r="M95" i="1"/>
  <c r="N95" i="1"/>
  <c r="O95" i="1"/>
  <c r="K47" i="1"/>
  <c r="L47" i="1"/>
  <c r="M47" i="1"/>
  <c r="N47" i="1"/>
  <c r="O47" i="1"/>
  <c r="K66" i="1"/>
  <c r="L66" i="1"/>
  <c r="M66" i="1"/>
  <c r="N66" i="1"/>
  <c r="O66" i="1"/>
  <c r="K301" i="1"/>
  <c r="L301" i="1"/>
  <c r="M301" i="1"/>
  <c r="N301" i="1"/>
  <c r="O301" i="1"/>
  <c r="K170" i="1"/>
  <c r="L170" i="1"/>
  <c r="M170" i="1"/>
  <c r="N170" i="1"/>
  <c r="O170" i="1"/>
  <c r="K281" i="1"/>
  <c r="L281" i="1"/>
  <c r="M281" i="1"/>
  <c r="N281" i="1"/>
  <c r="O281" i="1"/>
  <c r="K126" i="1"/>
  <c r="L126" i="1"/>
  <c r="M126" i="1"/>
  <c r="N126" i="1"/>
  <c r="O126" i="1"/>
  <c r="K232" i="1"/>
  <c r="L232" i="1"/>
  <c r="M232" i="1"/>
  <c r="N232" i="1"/>
  <c r="O232" i="1"/>
  <c r="K275" i="1"/>
  <c r="L275" i="1"/>
  <c r="M275" i="1"/>
  <c r="N275" i="1"/>
  <c r="O275" i="1"/>
  <c r="K138" i="1"/>
  <c r="L138" i="1"/>
  <c r="M138" i="1"/>
  <c r="N138" i="1"/>
  <c r="O138" i="1"/>
  <c r="K249" i="1"/>
  <c r="L249" i="1"/>
  <c r="M249" i="1"/>
  <c r="N249" i="1"/>
  <c r="O249" i="1"/>
  <c r="K30" i="1"/>
  <c r="L30" i="1"/>
  <c r="M30" i="1"/>
  <c r="N30" i="1"/>
  <c r="O30" i="1"/>
  <c r="K230" i="1"/>
  <c r="L230" i="1"/>
  <c r="M230" i="1"/>
  <c r="N230" i="1"/>
  <c r="O230" i="1"/>
  <c r="K16" i="1"/>
  <c r="L16" i="1"/>
  <c r="M16" i="1"/>
  <c r="N16" i="1"/>
  <c r="O16" i="1"/>
  <c r="K149" i="1"/>
  <c r="L149" i="1"/>
  <c r="M149" i="1"/>
  <c r="N149" i="1"/>
  <c r="O149" i="1"/>
  <c r="K340" i="1"/>
  <c r="L340" i="1"/>
  <c r="M340" i="1"/>
  <c r="N340" i="1"/>
  <c r="O340" i="1"/>
  <c r="K252" i="1"/>
  <c r="L252" i="1"/>
  <c r="M252" i="1"/>
  <c r="N252" i="1"/>
  <c r="O252" i="1"/>
  <c r="K304" i="1"/>
  <c r="L304" i="1"/>
  <c r="M304" i="1"/>
  <c r="N304" i="1"/>
  <c r="O304" i="1"/>
  <c r="K296" i="1"/>
  <c r="L296" i="1"/>
  <c r="M296" i="1"/>
  <c r="N296" i="1"/>
  <c r="O296" i="1"/>
  <c r="K192" i="1"/>
  <c r="L192" i="1"/>
  <c r="M192" i="1"/>
  <c r="N192" i="1"/>
  <c r="O192" i="1"/>
  <c r="K236" i="1"/>
  <c r="L236" i="1"/>
  <c r="M236" i="1"/>
  <c r="N236" i="1"/>
  <c r="O236" i="1"/>
  <c r="K53" i="1"/>
  <c r="L53" i="1"/>
  <c r="M53" i="1"/>
  <c r="N53" i="1"/>
  <c r="O53" i="1"/>
  <c r="K148" i="1"/>
  <c r="L148" i="1"/>
  <c r="M148" i="1"/>
  <c r="N148" i="1"/>
  <c r="O148" i="1"/>
  <c r="K339" i="1"/>
  <c r="L339" i="1"/>
  <c r="M339" i="1"/>
  <c r="N339" i="1"/>
  <c r="O339" i="1"/>
  <c r="K286" i="1"/>
  <c r="L286" i="1"/>
  <c r="M286" i="1"/>
  <c r="N286" i="1"/>
  <c r="O286" i="1"/>
  <c r="K361" i="1"/>
  <c r="L361" i="1"/>
  <c r="M361" i="1"/>
  <c r="N361" i="1"/>
  <c r="O361" i="1"/>
  <c r="K159" i="1"/>
  <c r="L159" i="1"/>
  <c r="M159" i="1"/>
  <c r="N159" i="1"/>
  <c r="O159" i="1"/>
  <c r="K21" i="1"/>
  <c r="L21" i="1"/>
  <c r="M21" i="1"/>
  <c r="N21" i="1"/>
  <c r="O21" i="1"/>
  <c r="K116" i="1"/>
  <c r="L116" i="1"/>
  <c r="M116" i="1"/>
  <c r="N116" i="1"/>
  <c r="O116" i="1"/>
  <c r="K329" i="1"/>
  <c r="L329" i="1"/>
  <c r="M329" i="1"/>
  <c r="N329" i="1"/>
  <c r="O329" i="1"/>
  <c r="K107" i="1"/>
  <c r="L107" i="1"/>
  <c r="M107" i="1"/>
  <c r="N107" i="1"/>
  <c r="O107" i="1"/>
  <c r="K75" i="1"/>
  <c r="L75" i="1"/>
  <c r="M75" i="1"/>
  <c r="N75" i="1"/>
  <c r="O75" i="1"/>
  <c r="K135" i="1"/>
  <c r="L135" i="1"/>
  <c r="M135" i="1"/>
  <c r="N135" i="1"/>
  <c r="O135" i="1"/>
  <c r="K177" i="1"/>
  <c r="L177" i="1"/>
  <c r="M177" i="1"/>
  <c r="N177" i="1"/>
  <c r="O177" i="1"/>
  <c r="K117" i="1"/>
  <c r="L117" i="1"/>
  <c r="M117" i="1"/>
  <c r="N117" i="1"/>
  <c r="O117" i="1"/>
  <c r="K218" i="1"/>
  <c r="L218" i="1"/>
  <c r="M218" i="1"/>
  <c r="N218" i="1"/>
  <c r="O218" i="1"/>
  <c r="K363" i="1"/>
  <c r="L363" i="1"/>
  <c r="M363" i="1"/>
  <c r="N363" i="1"/>
  <c r="O363" i="1"/>
  <c r="K195" i="1"/>
  <c r="L195" i="1"/>
  <c r="M195" i="1"/>
  <c r="N195" i="1"/>
  <c r="O195" i="1"/>
  <c r="K10" i="1"/>
  <c r="L10" i="1"/>
  <c r="M10" i="1"/>
  <c r="N10" i="1"/>
  <c r="O10" i="1"/>
  <c r="K36" i="1"/>
  <c r="L36" i="1"/>
  <c r="M36" i="1"/>
  <c r="N36" i="1"/>
  <c r="O36" i="1"/>
  <c r="K139" i="1"/>
  <c r="L139" i="1"/>
  <c r="M139" i="1"/>
  <c r="N139" i="1"/>
  <c r="O139" i="1"/>
  <c r="K155" i="1"/>
  <c r="L155" i="1"/>
  <c r="M155" i="1"/>
  <c r="N155" i="1"/>
  <c r="O155" i="1"/>
  <c r="K125" i="1"/>
  <c r="L125" i="1"/>
  <c r="M125" i="1"/>
  <c r="N125" i="1"/>
  <c r="O125" i="1"/>
  <c r="K197" i="1"/>
  <c r="L197" i="1"/>
  <c r="M197" i="1"/>
  <c r="N197" i="1"/>
  <c r="O197" i="1"/>
  <c r="K302" i="1"/>
  <c r="L302" i="1"/>
  <c r="M302" i="1"/>
  <c r="N302" i="1"/>
  <c r="O302" i="1"/>
  <c r="K64" i="1"/>
  <c r="L64" i="1"/>
  <c r="M64" i="1"/>
  <c r="N64" i="1"/>
  <c r="O64" i="1"/>
  <c r="K87" i="1"/>
  <c r="L87" i="1"/>
  <c r="M87" i="1"/>
  <c r="N87" i="1"/>
  <c r="O87" i="1"/>
  <c r="K120" i="1"/>
  <c r="L120" i="1"/>
  <c r="M120" i="1"/>
  <c r="N120" i="1"/>
  <c r="O120" i="1"/>
  <c r="K264" i="1"/>
  <c r="L264" i="1"/>
  <c r="M264" i="1"/>
  <c r="N264" i="1"/>
  <c r="O264" i="1"/>
  <c r="K347" i="1"/>
  <c r="L347" i="1"/>
  <c r="M347" i="1"/>
  <c r="N347" i="1"/>
  <c r="O347" i="1"/>
  <c r="K187" i="1"/>
  <c r="L187" i="1"/>
  <c r="M187" i="1"/>
  <c r="N187" i="1"/>
  <c r="O187" i="1"/>
  <c r="K212" i="1"/>
  <c r="L212" i="1"/>
  <c r="M212" i="1"/>
  <c r="N212" i="1"/>
  <c r="O212" i="1"/>
  <c r="K80" i="1"/>
  <c r="L80" i="1"/>
  <c r="M80" i="1"/>
  <c r="N80" i="1"/>
  <c r="O80" i="1"/>
  <c r="K345" i="1"/>
  <c r="L345" i="1"/>
  <c r="M345" i="1"/>
  <c r="N345" i="1"/>
  <c r="O345" i="1"/>
  <c r="K152" i="1"/>
  <c r="L152" i="1"/>
  <c r="M152" i="1"/>
  <c r="N152" i="1"/>
  <c r="O152" i="1"/>
  <c r="K262" i="1"/>
  <c r="L262" i="1"/>
  <c r="M262" i="1"/>
  <c r="N262" i="1"/>
  <c r="O262" i="1"/>
  <c r="K331" i="1"/>
  <c r="L331" i="1"/>
  <c r="M331" i="1"/>
  <c r="N331" i="1"/>
  <c r="O331" i="1"/>
  <c r="K247" i="1"/>
  <c r="L247" i="1"/>
  <c r="M247" i="1"/>
  <c r="N247" i="1"/>
  <c r="O247" i="1"/>
  <c r="K180" i="1"/>
  <c r="L180" i="1"/>
  <c r="M180" i="1"/>
  <c r="N180" i="1"/>
  <c r="O180" i="1"/>
  <c r="K24" i="1"/>
  <c r="L24" i="1"/>
  <c r="M24" i="1"/>
  <c r="N24" i="1"/>
  <c r="O24" i="1"/>
  <c r="K190" i="1"/>
  <c r="L190" i="1"/>
  <c r="M190" i="1"/>
  <c r="N190" i="1"/>
  <c r="O190" i="1"/>
  <c r="K17" i="1"/>
  <c r="L17" i="1"/>
  <c r="M17" i="1"/>
  <c r="N17" i="1"/>
  <c r="O17" i="1"/>
  <c r="K181" i="1"/>
  <c r="L181" i="1"/>
  <c r="M181" i="1"/>
  <c r="N181" i="1"/>
  <c r="O181" i="1"/>
  <c r="K350" i="1"/>
  <c r="L350" i="1"/>
  <c r="M350" i="1"/>
  <c r="N350" i="1"/>
  <c r="O350" i="1"/>
  <c r="K235" i="1"/>
  <c r="L235" i="1"/>
  <c r="M235" i="1"/>
  <c r="N235" i="1"/>
  <c r="O235" i="1"/>
  <c r="K174" i="1"/>
  <c r="L174" i="1"/>
  <c r="M174" i="1"/>
  <c r="N174" i="1"/>
  <c r="O174" i="1"/>
  <c r="K362" i="1"/>
  <c r="L362" i="1"/>
  <c r="M362" i="1"/>
  <c r="N362" i="1"/>
  <c r="O362" i="1"/>
  <c r="K29" i="1"/>
  <c r="L29" i="1"/>
  <c r="M29" i="1"/>
  <c r="N29" i="1"/>
  <c r="O29" i="1"/>
  <c r="K280" i="1"/>
  <c r="L280" i="1"/>
  <c r="M280" i="1"/>
  <c r="N280" i="1"/>
  <c r="O280" i="1"/>
  <c r="K196" i="1"/>
  <c r="L196" i="1"/>
  <c r="M196" i="1"/>
  <c r="N196" i="1"/>
  <c r="O196" i="1"/>
  <c r="K279" i="1"/>
  <c r="L279" i="1"/>
  <c r="M279" i="1"/>
  <c r="N279" i="1"/>
  <c r="O279" i="1"/>
  <c r="K124" i="1"/>
  <c r="L124" i="1"/>
  <c r="M124" i="1"/>
  <c r="N124" i="1"/>
  <c r="O124" i="1"/>
  <c r="K88" i="1"/>
  <c r="L88" i="1"/>
  <c r="M88" i="1"/>
  <c r="N88" i="1"/>
  <c r="O88" i="1"/>
  <c r="K104" i="1"/>
  <c r="L104" i="1"/>
  <c r="M104" i="1"/>
  <c r="N104" i="1"/>
  <c r="O104" i="1"/>
  <c r="K68" i="1"/>
  <c r="L68" i="1"/>
  <c r="M68" i="1"/>
  <c r="N68" i="1"/>
  <c r="O68" i="1"/>
  <c r="K319" i="1"/>
  <c r="L319" i="1"/>
  <c r="M319" i="1"/>
  <c r="N319" i="1"/>
  <c r="O319" i="1"/>
  <c r="K91" i="1"/>
  <c r="L91" i="1"/>
  <c r="M91" i="1"/>
  <c r="N91" i="1"/>
  <c r="O91" i="1"/>
  <c r="K82" i="1"/>
  <c r="L82" i="1"/>
  <c r="M82" i="1"/>
  <c r="N82" i="1"/>
  <c r="O82" i="1"/>
  <c r="K208" i="1"/>
  <c r="L208" i="1"/>
  <c r="M208" i="1"/>
  <c r="N208" i="1"/>
  <c r="O208" i="1"/>
  <c r="K198" i="1"/>
  <c r="L198" i="1"/>
  <c r="M198" i="1"/>
  <c r="N198" i="1"/>
  <c r="O198" i="1"/>
  <c r="K77" i="1"/>
  <c r="L77" i="1"/>
  <c r="M77" i="1"/>
  <c r="N77" i="1"/>
  <c r="O77" i="1"/>
  <c r="K157" i="1"/>
  <c r="L157" i="1"/>
  <c r="M157" i="1"/>
  <c r="N157" i="1"/>
  <c r="O157" i="1"/>
  <c r="K324" i="1"/>
  <c r="L324" i="1"/>
  <c r="M324" i="1"/>
  <c r="N324" i="1"/>
  <c r="O324" i="1"/>
  <c r="K244" i="1"/>
  <c r="L244" i="1"/>
  <c r="M244" i="1"/>
  <c r="N244" i="1"/>
  <c r="O244" i="1"/>
  <c r="K184" i="1"/>
  <c r="L184" i="1"/>
  <c r="M184" i="1"/>
  <c r="N184" i="1"/>
  <c r="O184" i="1"/>
  <c r="K355" i="1"/>
  <c r="L355" i="1"/>
  <c r="M355" i="1"/>
  <c r="N355" i="1"/>
  <c r="O355" i="1"/>
  <c r="K110" i="1"/>
  <c r="L110" i="1"/>
  <c r="M110" i="1"/>
  <c r="N110" i="1"/>
  <c r="O110" i="1"/>
  <c r="K211" i="1"/>
  <c r="L211" i="1"/>
  <c r="M211" i="1"/>
  <c r="N211" i="1"/>
  <c r="O211" i="1"/>
  <c r="K256" i="1"/>
  <c r="L256" i="1"/>
  <c r="M256" i="1"/>
  <c r="N256" i="1"/>
  <c r="O256" i="1"/>
  <c r="K183" i="1"/>
  <c r="L183" i="1"/>
  <c r="M183" i="1"/>
  <c r="N183" i="1"/>
  <c r="O183" i="1"/>
  <c r="K328" i="1"/>
  <c r="L328" i="1"/>
  <c r="M328" i="1"/>
  <c r="N328" i="1"/>
  <c r="O328" i="1"/>
  <c r="K229" i="1"/>
  <c r="L229" i="1"/>
  <c r="M229" i="1"/>
  <c r="N229" i="1"/>
  <c r="O229" i="1"/>
  <c r="K59" i="1"/>
  <c r="L59" i="1"/>
  <c r="M59" i="1"/>
  <c r="N59" i="1"/>
  <c r="O59" i="1"/>
  <c r="K224" i="1"/>
  <c r="L224" i="1"/>
  <c r="M224" i="1"/>
  <c r="N224" i="1"/>
  <c r="O224" i="1"/>
  <c r="K172" i="1"/>
  <c r="L172" i="1"/>
  <c r="M172" i="1"/>
  <c r="N172" i="1"/>
  <c r="O172" i="1"/>
  <c r="K263" i="1"/>
  <c r="L263" i="1"/>
  <c r="M263" i="1"/>
  <c r="N263" i="1"/>
  <c r="O263" i="1"/>
  <c r="K306" i="1"/>
  <c r="L306" i="1"/>
  <c r="M306" i="1"/>
  <c r="N306" i="1"/>
  <c r="O306" i="1"/>
  <c r="K299" i="1"/>
  <c r="L299" i="1"/>
  <c r="M299" i="1"/>
  <c r="N299" i="1"/>
  <c r="O299" i="1"/>
  <c r="K71" i="1"/>
  <c r="L71" i="1"/>
  <c r="M71" i="1"/>
  <c r="N71" i="1"/>
  <c r="O71" i="1"/>
  <c r="K356" i="1"/>
  <c r="L356" i="1"/>
  <c r="M356" i="1"/>
  <c r="N356" i="1"/>
  <c r="O356" i="1"/>
  <c r="K349" i="1"/>
  <c r="L349" i="1"/>
  <c r="M349" i="1"/>
  <c r="N349" i="1"/>
  <c r="O349" i="1"/>
  <c r="K261" i="1"/>
  <c r="L261" i="1"/>
  <c r="M261" i="1"/>
  <c r="N261" i="1"/>
  <c r="O261" i="1"/>
  <c r="K239" i="1"/>
  <c r="L239" i="1"/>
  <c r="M239" i="1"/>
  <c r="N239" i="1"/>
  <c r="O239" i="1"/>
  <c r="K11" i="1"/>
  <c r="L11" i="1"/>
  <c r="M11" i="1"/>
  <c r="N11" i="1"/>
  <c r="O11" i="1"/>
  <c r="K285" i="1"/>
  <c r="L285" i="1"/>
  <c r="M285" i="1"/>
  <c r="N285" i="1"/>
  <c r="O285" i="1"/>
  <c r="K254" i="1"/>
  <c r="L254" i="1"/>
  <c r="M254" i="1"/>
  <c r="N254" i="1"/>
  <c r="O254" i="1"/>
  <c r="K19" i="1"/>
  <c r="L19" i="1"/>
  <c r="M19" i="1"/>
  <c r="N19" i="1"/>
  <c r="O19" i="1"/>
  <c r="K251" i="1"/>
  <c r="L251" i="1"/>
  <c r="M251" i="1"/>
  <c r="N251" i="1"/>
  <c r="O251" i="1"/>
  <c r="K165" i="1"/>
  <c r="L165" i="1"/>
  <c r="M165" i="1"/>
  <c r="N165" i="1"/>
  <c r="O165" i="1"/>
  <c r="K308" i="1"/>
  <c r="L308" i="1"/>
  <c r="M308" i="1"/>
  <c r="N308" i="1"/>
  <c r="O308" i="1"/>
  <c r="K346" i="1"/>
  <c r="L346" i="1"/>
  <c r="M346" i="1"/>
  <c r="N346" i="1"/>
  <c r="O346" i="1"/>
  <c r="K173" i="1"/>
  <c r="L173" i="1"/>
  <c r="M173" i="1"/>
  <c r="N173" i="1"/>
  <c r="O173" i="1"/>
  <c r="K150" i="1"/>
  <c r="L150" i="1"/>
  <c r="M150" i="1"/>
  <c r="N150" i="1"/>
  <c r="O150" i="1"/>
  <c r="K269" i="1"/>
  <c r="L269" i="1"/>
  <c r="M269" i="1"/>
  <c r="N269" i="1"/>
  <c r="O269" i="1"/>
  <c r="K267" i="1"/>
  <c r="L267" i="1"/>
  <c r="M267" i="1"/>
  <c r="N267" i="1"/>
  <c r="O267" i="1"/>
  <c r="K310" i="1"/>
  <c r="L310" i="1"/>
  <c r="M310" i="1"/>
  <c r="N310" i="1"/>
  <c r="O310" i="1"/>
  <c r="K127" i="1"/>
  <c r="L127" i="1"/>
  <c r="M127" i="1"/>
  <c r="N127" i="1"/>
  <c r="O127" i="1"/>
  <c r="K136" i="1"/>
  <c r="L136" i="1"/>
  <c r="M136" i="1"/>
  <c r="N136" i="1"/>
  <c r="O136" i="1"/>
  <c r="K45" i="1"/>
  <c r="L45" i="1"/>
  <c r="M45" i="1"/>
  <c r="N45" i="1"/>
  <c r="O45" i="1"/>
  <c r="K111" i="1"/>
  <c r="L111" i="1"/>
  <c r="M111" i="1"/>
  <c r="N111" i="1"/>
  <c r="O111" i="1"/>
  <c r="K52" i="1"/>
  <c r="L52" i="1"/>
  <c r="M52" i="1"/>
  <c r="N52" i="1"/>
  <c r="O52" i="1"/>
  <c r="K245" i="1"/>
  <c r="L245" i="1"/>
  <c r="M245" i="1"/>
  <c r="N245" i="1"/>
  <c r="O245" i="1"/>
  <c r="K289" i="1"/>
  <c r="L289" i="1"/>
  <c r="M289" i="1"/>
  <c r="N289" i="1"/>
  <c r="O289" i="1"/>
  <c r="K37" i="1"/>
  <c r="L37" i="1"/>
  <c r="M37" i="1"/>
  <c r="N37" i="1"/>
  <c r="O37" i="1"/>
  <c r="K39" i="1"/>
  <c r="L39" i="1"/>
  <c r="M39" i="1"/>
  <c r="N39" i="1"/>
  <c r="O39" i="1"/>
  <c r="K12" i="1"/>
  <c r="L12" i="1"/>
  <c r="M12" i="1"/>
  <c r="N12" i="1"/>
  <c r="O12" i="1"/>
  <c r="K169" i="1"/>
  <c r="L169" i="1"/>
  <c r="M169" i="1"/>
  <c r="N169" i="1"/>
  <c r="O169" i="1"/>
  <c r="K202" i="1"/>
  <c r="L202" i="1"/>
  <c r="M202" i="1"/>
  <c r="N202" i="1"/>
  <c r="O202" i="1"/>
  <c r="K313" i="1"/>
  <c r="L313" i="1"/>
  <c r="M313" i="1"/>
  <c r="N313" i="1"/>
  <c r="O313" i="1"/>
  <c r="K9" i="1"/>
  <c r="L9" i="1"/>
  <c r="M9" i="1"/>
  <c r="N9" i="1"/>
  <c r="O9" i="1"/>
  <c r="K206" i="1"/>
  <c r="L206" i="1"/>
  <c r="M206" i="1"/>
  <c r="N206" i="1"/>
  <c r="O206" i="1"/>
  <c r="K205" i="1"/>
  <c r="L205" i="1"/>
  <c r="M205" i="1"/>
  <c r="N205" i="1"/>
  <c r="O205" i="1"/>
  <c r="K22" i="1"/>
  <c r="L22" i="1"/>
  <c r="M22" i="1"/>
  <c r="N22" i="1"/>
  <c r="O22" i="1"/>
  <c r="K133" i="1"/>
  <c r="L133" i="1"/>
  <c r="M133" i="1"/>
  <c r="N133" i="1"/>
  <c r="O133" i="1"/>
  <c r="K158" i="1"/>
  <c r="L158" i="1"/>
  <c r="M158" i="1"/>
  <c r="N158" i="1"/>
  <c r="O158" i="1"/>
  <c r="K18" i="1"/>
  <c r="L18" i="1"/>
  <c r="M18" i="1"/>
  <c r="N18" i="1"/>
  <c r="O18" i="1"/>
  <c r="K213" i="1"/>
  <c r="L213" i="1"/>
  <c r="M213" i="1"/>
  <c r="N213" i="1"/>
  <c r="O213" i="1"/>
  <c r="K359" i="1"/>
  <c r="L359" i="1"/>
  <c r="M359" i="1"/>
  <c r="N359" i="1"/>
  <c r="O359" i="1"/>
  <c r="K151" i="1"/>
  <c r="L151" i="1"/>
  <c r="M151" i="1"/>
  <c r="N151" i="1"/>
  <c r="O151" i="1"/>
  <c r="K85" i="1"/>
  <c r="L85" i="1"/>
  <c r="M85" i="1"/>
  <c r="N85" i="1"/>
  <c r="O85" i="1"/>
  <c r="K62" i="1"/>
  <c r="L62" i="1"/>
  <c r="M62" i="1"/>
  <c r="N62" i="1"/>
  <c r="O62" i="1"/>
  <c r="K31" i="1"/>
  <c r="L31" i="1"/>
  <c r="M31" i="1"/>
  <c r="N31" i="1"/>
  <c r="O31" i="1"/>
  <c r="K44" i="1"/>
  <c r="L44" i="1"/>
  <c r="M44" i="1"/>
  <c r="N44" i="1"/>
  <c r="O44" i="1"/>
  <c r="K191" i="1"/>
  <c r="L191" i="1"/>
  <c r="M191" i="1"/>
  <c r="N191" i="1"/>
  <c r="O191" i="1"/>
  <c r="K210" i="1"/>
  <c r="L210" i="1"/>
  <c r="M210" i="1"/>
  <c r="N210" i="1"/>
  <c r="O210" i="1"/>
  <c r="K185" i="1"/>
  <c r="L185" i="1"/>
  <c r="M185" i="1"/>
  <c r="N185" i="1"/>
  <c r="O185" i="1"/>
  <c r="K357" i="1"/>
  <c r="L357" i="1"/>
  <c r="M357" i="1"/>
  <c r="N357" i="1"/>
  <c r="O357" i="1"/>
  <c r="K167" i="1"/>
  <c r="L167" i="1"/>
  <c r="M167" i="1"/>
  <c r="N167" i="1"/>
  <c r="O167" i="1"/>
  <c r="K178" i="1"/>
  <c r="L178" i="1"/>
  <c r="M178" i="1"/>
  <c r="N178" i="1"/>
  <c r="O178" i="1"/>
  <c r="K298" i="1"/>
  <c r="L298" i="1"/>
  <c r="M298" i="1"/>
  <c r="N298" i="1"/>
  <c r="O298" i="1"/>
  <c r="K163" i="1"/>
  <c r="L163" i="1"/>
  <c r="M163" i="1"/>
  <c r="N163" i="1"/>
  <c r="O163" i="1"/>
  <c r="K316" i="1"/>
  <c r="L316" i="1"/>
  <c r="M316" i="1"/>
  <c r="N316" i="1"/>
  <c r="O316" i="1"/>
  <c r="K137" i="1"/>
  <c r="L137" i="1"/>
  <c r="M137" i="1"/>
  <c r="N137" i="1"/>
  <c r="O137" i="1"/>
  <c r="K84" i="1"/>
  <c r="L84" i="1"/>
  <c r="M84" i="1"/>
  <c r="N84" i="1"/>
  <c r="O84" i="1"/>
  <c r="K321" i="1"/>
  <c r="L321" i="1"/>
  <c r="M321" i="1"/>
  <c r="N321" i="1"/>
  <c r="O321" i="1"/>
  <c r="K156" i="1"/>
  <c r="L156" i="1"/>
  <c r="M156" i="1"/>
  <c r="N156" i="1"/>
  <c r="O156" i="1"/>
  <c r="L365" i="1"/>
  <c r="M7" i="1"/>
  <c r="N7" i="1"/>
  <c r="M365" i="1"/>
  <c r="N365" i="1"/>
  <c r="O365" i="1"/>
  <c r="O7" i="1"/>
  <c r="P7" i="1"/>
  <c r="P365" i="1"/>
  <c r="P213" i="1"/>
  <c r="P224" i="1"/>
  <c r="P329" i="1"/>
  <c r="P48" i="1"/>
  <c r="P234" i="1"/>
  <c r="P70" i="1"/>
  <c r="P91" i="1"/>
  <c r="P230" i="1"/>
  <c r="P171" i="1"/>
  <c r="P300" i="1"/>
  <c r="P60" i="1"/>
  <c r="P205" i="1"/>
  <c r="P29" i="1"/>
  <c r="P301" i="1"/>
  <c r="P287" i="1"/>
  <c r="P154" i="1"/>
  <c r="P141" i="1"/>
  <c r="P328" i="1"/>
  <c r="P159" i="1"/>
  <c r="P72" i="1"/>
  <c r="P90" i="1"/>
  <c r="P352" i="1"/>
  <c r="P357" i="1"/>
  <c r="P254" i="1"/>
  <c r="P155" i="1"/>
  <c r="P303" i="1"/>
  <c r="P238" i="1"/>
  <c r="P255" i="1"/>
  <c r="P52" i="1"/>
  <c r="P331" i="1"/>
  <c r="P57" i="1"/>
  <c r="P106" i="1"/>
  <c r="P114" i="1"/>
  <c r="P334" i="1"/>
  <c r="P111" i="1"/>
  <c r="P262" i="1"/>
  <c r="P56" i="1"/>
  <c r="P65" i="1"/>
  <c r="P219" i="1"/>
  <c r="P342" i="1"/>
  <c r="P239" i="1"/>
  <c r="P10" i="1"/>
  <c r="P51" i="1"/>
  <c r="P166" i="1"/>
  <c r="P194" i="1"/>
  <c r="P316" i="1"/>
  <c r="P314" i="1"/>
  <c r="P134" i="1"/>
  <c r="P298" i="1"/>
  <c r="P355" i="1"/>
  <c r="P53" i="1"/>
  <c r="P115" i="1"/>
  <c r="P146" i="1"/>
  <c r="P38" i="1"/>
  <c r="P280" i="1"/>
  <c r="P170" i="1"/>
  <c r="P54" i="1"/>
  <c r="P290" i="1"/>
  <c r="P98" i="1"/>
  <c r="P37" i="1"/>
  <c r="P24" i="1"/>
  <c r="P292" i="1"/>
  <c r="P103" i="1"/>
  <c r="P35" i="1"/>
  <c r="P204" i="1"/>
  <c r="P324" i="1"/>
  <c r="P296" i="1"/>
  <c r="P311" i="1"/>
  <c r="P145" i="1"/>
  <c r="P123" i="1"/>
  <c r="P206" i="1"/>
  <c r="P299" i="1"/>
  <c r="P177" i="1"/>
  <c r="P259" i="1"/>
  <c r="P15" i="1"/>
  <c r="P74" i="1"/>
  <c r="P150" i="1"/>
  <c r="P264" i="1"/>
  <c r="P160" i="1"/>
  <c r="P253" i="1"/>
  <c r="P227" i="1"/>
  <c r="P22" i="1"/>
  <c r="P173" i="1"/>
  <c r="P120" i="1"/>
  <c r="P200" i="1"/>
  <c r="P283" i="1"/>
  <c r="P128" i="1"/>
  <c r="P210" i="1"/>
  <c r="P172" i="1"/>
  <c r="P107" i="1"/>
  <c r="P215" i="1"/>
  <c r="P83" i="1"/>
  <c r="P175" i="1"/>
  <c r="P144" i="1"/>
  <c r="P339" i="1"/>
  <c r="P126" i="1"/>
  <c r="P31" i="1"/>
  <c r="P82" i="1"/>
  <c r="P16" i="1"/>
  <c r="P341" i="1"/>
  <c r="P93" i="1"/>
  <c r="P336" i="1"/>
  <c r="P190" i="1"/>
  <c r="P20" i="1"/>
  <c r="P209" i="1"/>
  <c r="P354" i="1"/>
  <c r="P318" i="1"/>
  <c r="P310" i="1"/>
  <c r="P212" i="1"/>
  <c r="P89" i="1"/>
  <c r="P333" i="1"/>
  <c r="P42" i="1"/>
  <c r="P321" i="1"/>
  <c r="P68" i="1"/>
  <c r="P249" i="1"/>
  <c r="P233" i="1"/>
  <c r="P337" i="1"/>
  <c r="P28" i="1"/>
  <c r="P84" i="1"/>
  <c r="P183" i="1"/>
  <c r="P361" i="1"/>
  <c r="P351" i="1"/>
  <c r="P69" i="1"/>
  <c r="P161" i="1"/>
  <c r="P285" i="1"/>
  <c r="P139" i="1"/>
  <c r="P272" i="1"/>
  <c r="P305" i="1"/>
  <c r="P153" i="1"/>
  <c r="P137" i="1"/>
  <c r="P11" i="1"/>
  <c r="P36" i="1"/>
  <c r="P81" i="1"/>
  <c r="P140" i="1"/>
  <c r="P265" i="1"/>
  <c r="P163" i="1"/>
  <c r="P110" i="1"/>
  <c r="P148" i="1"/>
  <c r="P108" i="1"/>
  <c r="P119" i="1"/>
  <c r="P332" i="1"/>
  <c r="P242" i="1"/>
  <c r="P158" i="1"/>
  <c r="P231" i="1"/>
  <c r="P133" i="1"/>
  <c r="P196" i="1"/>
  <c r="P281" i="1"/>
  <c r="P78" i="1"/>
  <c r="P131" i="1"/>
  <c r="P312" i="1"/>
  <c r="P80" i="1"/>
  <c r="P315" i="1"/>
  <c r="P122" i="1"/>
  <c r="P335" i="1"/>
  <c r="P39" i="1"/>
  <c r="P251" i="1"/>
  <c r="P197" i="1"/>
  <c r="P179" i="1"/>
  <c r="P203" i="1"/>
  <c r="P260" i="1"/>
  <c r="P151" i="1"/>
  <c r="P362" i="1"/>
  <c r="P66" i="1"/>
  <c r="P207" i="1"/>
  <c r="P258" i="1"/>
  <c r="P55" i="1"/>
  <c r="P185" i="1"/>
  <c r="P157" i="1"/>
  <c r="P304" i="1"/>
  <c r="P295" i="1"/>
  <c r="P121" i="1"/>
  <c r="P237" i="1"/>
  <c r="P306" i="1"/>
  <c r="P135" i="1"/>
  <c r="P113" i="1"/>
  <c r="P109" i="1"/>
  <c r="P297" i="1"/>
  <c r="P313" i="1"/>
  <c r="P263" i="1"/>
  <c r="P75" i="1"/>
  <c r="P277" i="1"/>
  <c r="P320" i="1"/>
  <c r="P226" i="1"/>
  <c r="P44" i="1"/>
  <c r="P208" i="1"/>
  <c r="P149" i="1"/>
  <c r="P142" i="1"/>
  <c r="P25" i="1"/>
  <c r="P40" i="1"/>
  <c r="P105" i="1"/>
  <c r="P279" i="1"/>
  <c r="P12" i="1"/>
  <c r="P17" i="1"/>
  <c r="P257" i="1"/>
  <c r="P41" i="1"/>
  <c r="P246" i="1"/>
  <c r="P23" i="1"/>
  <c r="P302" i="1"/>
  <c r="P199" i="1"/>
  <c r="P323" i="1"/>
  <c r="P46" i="1"/>
  <c r="P165" i="1"/>
  <c r="P356" i="1"/>
  <c r="P218" i="1"/>
  <c r="P344" i="1"/>
  <c r="P276" i="1"/>
  <c r="P14" i="1"/>
  <c r="P289" i="1"/>
  <c r="P180" i="1"/>
  <c r="P143" i="1"/>
  <c r="P225" i="1"/>
  <c r="P43" i="1"/>
  <c r="P359" i="1"/>
  <c r="P104" i="1"/>
  <c r="P138" i="1"/>
  <c r="P268" i="1"/>
  <c r="P33" i="1"/>
  <c r="P256" i="1"/>
  <c r="P92" i="1"/>
  <c r="P211" i="1"/>
  <c r="P76" i="1"/>
  <c r="P168" i="1"/>
  <c r="P136" i="1"/>
  <c r="P345" i="1"/>
  <c r="P271" i="1"/>
  <c r="P132" i="1"/>
  <c r="P13" i="1"/>
  <c r="P349" i="1"/>
  <c r="P363" i="1"/>
  <c r="P343" i="1"/>
  <c r="P240" i="1"/>
  <c r="P147" i="1"/>
  <c r="P156" i="1"/>
  <c r="P229" i="1"/>
  <c r="P21" i="1"/>
  <c r="P221" i="1"/>
  <c r="P100" i="1"/>
  <c r="P309" i="1"/>
  <c r="P267" i="1"/>
  <c r="P187" i="1"/>
  <c r="P241" i="1"/>
  <c r="P223" i="1"/>
  <c r="P358" i="1"/>
  <c r="P9" i="1"/>
  <c r="P174" i="1"/>
  <c r="P47" i="1"/>
  <c r="P330" i="1"/>
  <c r="P282" i="1"/>
  <c r="P228" i="1"/>
  <c r="P77" i="1"/>
  <c r="P252" i="1"/>
  <c r="P112" i="1"/>
  <c r="P270" i="1"/>
  <c r="P284" i="1"/>
  <c r="P191" i="1"/>
  <c r="P198" i="1"/>
  <c r="P340" i="1"/>
  <c r="P189" i="1"/>
  <c r="P61" i="1"/>
  <c r="P278" i="1"/>
  <c r="P169" i="1"/>
  <c r="P181" i="1"/>
  <c r="P294" i="1"/>
  <c r="P216" i="1"/>
  <c r="P222" i="1"/>
  <c r="P317" i="1"/>
  <c r="P73" i="1"/>
  <c r="P152" i="1"/>
  <c r="P353" i="1"/>
  <c r="P308" i="1"/>
  <c r="P64" i="1"/>
  <c r="P58" i="1"/>
  <c r="P214" i="1"/>
  <c r="P86" i="1"/>
  <c r="P59" i="1"/>
  <c r="P116" i="1"/>
  <c r="P129" i="1"/>
  <c r="P201" i="1"/>
  <c r="P360" i="1"/>
  <c r="P167" i="1"/>
  <c r="P244" i="1"/>
  <c r="P192" i="1"/>
  <c r="P102" i="1"/>
  <c r="P273" i="1"/>
  <c r="P348" i="1"/>
  <c r="P19" i="1"/>
  <c r="P125" i="1"/>
  <c r="P186" i="1"/>
  <c r="P94" i="1"/>
  <c r="P49" i="1"/>
  <c r="P62" i="1"/>
  <c r="P245" i="1"/>
  <c r="P247" i="1"/>
  <c r="P63" i="1"/>
  <c r="P217" i="1"/>
  <c r="P99" i="1"/>
  <c r="P326" i="1"/>
  <c r="P88" i="1"/>
  <c r="P275" i="1"/>
  <c r="P101" i="1"/>
  <c r="P327" i="1"/>
  <c r="P250" i="1"/>
  <c r="P18" i="1"/>
  <c r="P124" i="1"/>
  <c r="P232" i="1"/>
  <c r="P293" i="1"/>
  <c r="P193" i="1"/>
  <c r="P45" i="1"/>
  <c r="P182" i="1"/>
  <c r="P261" i="1"/>
  <c r="P195" i="1"/>
  <c r="P26" i="1"/>
  <c r="P118" i="1"/>
  <c r="P164" i="1"/>
  <c r="P184" i="1"/>
  <c r="P236" i="1"/>
  <c r="P130" i="1"/>
  <c r="P307" i="1"/>
  <c r="P8" i="1"/>
  <c r="P85" i="1"/>
  <c r="P319" i="1"/>
  <c r="P30" i="1"/>
  <c r="P266" i="1"/>
  <c r="P27" i="1"/>
  <c r="P50" i="1"/>
  <c r="P71" i="1"/>
  <c r="P117" i="1"/>
  <c r="P97" i="1"/>
  <c r="P322" i="1"/>
  <c r="P338" i="1"/>
  <c r="P127" i="1"/>
  <c r="P269" i="1"/>
  <c r="P347" i="1"/>
  <c r="P162" i="1"/>
  <c r="P243" i="1"/>
  <c r="P291" i="1"/>
  <c r="P178" i="1"/>
  <c r="P235" i="1"/>
  <c r="P95" i="1"/>
  <c r="P248" i="1"/>
  <c r="P176" i="1"/>
  <c r="P96" i="1"/>
  <c r="P202" i="1"/>
  <c r="P350" i="1"/>
  <c r="P67" i="1"/>
  <c r="P220" i="1"/>
  <c r="P288" i="1"/>
  <c r="P79" i="1"/>
  <c r="P346" i="1"/>
  <c r="P87" i="1"/>
  <c r="P188" i="1"/>
  <c r="P32" i="1"/>
  <c r="P34" i="1"/>
  <c r="P286" i="1"/>
  <c r="P325" i="1"/>
  <c r="P274" i="1"/>
  <c r="Q365" i="1"/>
</calcChain>
</file>

<file path=xl/sharedStrings.xml><?xml version="1.0" encoding="utf-8"?>
<sst xmlns="http://schemas.openxmlformats.org/spreadsheetml/2006/main" count="499" uniqueCount="449">
  <si>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</si>
  <si>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</si>
  <si>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</si>
  <si>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</si>
  <si>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</si>
  <si>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</si>
  <si>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</si>
  <si>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</si>
  <si>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</si>
  <si>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</si>
  <si>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</si>
  <si>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</si>
  <si>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</si>
  <si>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</si>
  <si>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</si>
  <si>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</si>
  <si>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</si>
  <si>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</si>
  <si>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</si>
  <si>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</si>
  <si>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</si>
  <si>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</si>
  <si>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</si>
  <si>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</si>
  <si>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</si>
  <si>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</si>
  <si>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</si>
  <si>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</si>
  <si>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</si>
  <si>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</si>
  <si>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</si>
  <si>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</si>
  <si>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</si>
  <si>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</si>
  <si>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</si>
  <si>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</si>
  <si>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</si>
  <si>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</si>
  <si>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</si>
  <si>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</si>
  <si>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</si>
  <si>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</si>
  <si>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</si>
  <si>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</si>
  <si>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</si>
  <si>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</si>
  <si>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</si>
  <si>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</si>
  <si>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</si>
  <si>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</si>
  <si>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</si>
  <si>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</si>
  <si>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</si>
  <si>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</si>
  <si>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</si>
  <si>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</si>
  <si>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</si>
  <si>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</si>
  <si>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</si>
  <si>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</si>
  <si>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</si>
  <si>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</si>
  <si>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</si>
  <si>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</si>
  <si>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</si>
  <si>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</si>
  <si>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</si>
  <si>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</si>
  <si>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</si>
  <si>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</si>
  <si>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</si>
  <si>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</si>
  <si>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</si>
  <si>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</si>
  <si>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</si>
  <si>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</si>
  <si>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</si>
  <si>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</si>
  <si>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</si>
  <si>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</si>
  <si>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</si>
  <si>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</si>
  <si>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</si>
  <si>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</si>
  <si>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</si>
  <si>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</si>
  <si>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</si>
  <si>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</si>
  <si>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</si>
  <si>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</si>
  <si>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</si>
  <si>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</si>
  <si>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</si>
  <si>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</si>
  <si>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</si>
  <si>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</si>
  <si>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</si>
  <si>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</si>
  <si>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</si>
  <si>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</si>
  <si>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</si>
  <si>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</si>
  <si>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</si>
  <si>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</si>
  <si>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</si>
  <si>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</si>
  <si>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</si>
  <si>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</si>
  <si>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</si>
  <si>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</si>
  <si>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</si>
  <si>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</si>
  <si>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</si>
  <si>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</si>
  <si>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</si>
  <si>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</si>
  <si>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</si>
  <si>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</si>
  <si>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</si>
  <si>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</si>
  <si>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</si>
  <si>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</si>
  <si>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</si>
  <si>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</si>
  <si>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</si>
  <si>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</si>
  <si>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</si>
  <si>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</si>
  <si>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</si>
  <si>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</si>
  <si>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</si>
  <si>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</si>
  <si>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</si>
  <si>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</si>
  <si>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</si>
  <si>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</si>
  <si>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</si>
  <si>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</si>
  <si>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</si>
  <si>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</si>
  <si>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</si>
  <si>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</si>
  <si>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</si>
  <si>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</si>
  <si>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</si>
  <si>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</si>
  <si>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</si>
  <si>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</si>
  <si>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</si>
  <si>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</si>
  <si>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</si>
  <si>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</si>
  <si>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</si>
  <si>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</si>
  <si>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</si>
  <si>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</si>
  <si>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</si>
  <si>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</si>
  <si>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</si>
  <si>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</si>
  <si>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</si>
  <si>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</si>
  <si>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</si>
  <si>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</si>
  <si>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</si>
  <si>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</si>
  <si>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</si>
  <si>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</si>
  <si>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</si>
  <si>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</si>
  <si>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</si>
  <si>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</si>
  <si>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</si>
  <si>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</si>
  <si>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</si>
  <si>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</si>
  <si>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</si>
  <si>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</si>
  <si>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</si>
  <si>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</si>
  <si>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</si>
  <si>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</si>
  <si>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</si>
  <si>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</si>
  <si>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</si>
  <si>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</si>
  <si>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</si>
  <si>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</si>
  <si>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</si>
  <si>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</si>
  <si>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</si>
  <si>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</si>
  <si>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</si>
  <si>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</si>
  <si>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</si>
  <si>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</si>
  <si>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</si>
  <si>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</si>
  <si>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</si>
  <si>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</si>
  <si>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</si>
  <si>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</si>
  <si>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</si>
  <si>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</si>
  <si>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</si>
  <si>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</si>
  <si>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</si>
  <si>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</si>
  <si>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</si>
  <si>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</si>
  <si>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</si>
  <si>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</si>
  <si>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</si>
  <si>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</si>
  <si>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</si>
  <si>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</si>
  <si>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</si>
  <si>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</si>
  <si>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</si>
  <si>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</si>
  <si>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</si>
  <si>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</si>
  <si>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</si>
  <si>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</si>
  <si>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</si>
  <si>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</si>
  <si>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</si>
  <si>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</si>
  <si>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</si>
  <si>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</si>
  <si>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</si>
  <si>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</si>
  <si>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</si>
  <si>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</si>
  <si>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</si>
  <si>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</si>
  <si>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</si>
  <si>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</si>
  <si>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</si>
  <si>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</si>
  <si>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</si>
  <si>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</si>
  <si>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</si>
  <si>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</si>
  <si>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</si>
  <si>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</si>
  <si>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</si>
  <si>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</si>
  <si>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</si>
  <si>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</si>
  <si>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</si>
  <si>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</si>
  <si>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</si>
  <si>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</si>
  <si>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</si>
  <si>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</si>
  <si>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</si>
  <si>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</si>
  <si>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</si>
  <si>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</si>
  <si>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</si>
  <si>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</si>
  <si>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</si>
  <si>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</si>
  <si>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</si>
  <si>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</si>
  <si>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</si>
  <si>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</si>
  <si>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</si>
  <si>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</si>
  <si>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</si>
  <si>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</si>
  <si>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</si>
  <si>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</si>
  <si>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</si>
  <si>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</si>
  <si>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</si>
  <si>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</si>
  <si>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</si>
  <si>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</si>
  <si>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</si>
  <si>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</si>
  <si>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</si>
  <si>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</si>
  <si>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</si>
  <si>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</si>
  <si>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</si>
  <si>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</si>
  <si>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</si>
  <si>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</si>
  <si>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</si>
  <si>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</si>
  <si>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</si>
  <si>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</si>
  <si>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</si>
  <si>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</si>
  <si>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</si>
  <si>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</si>
  <si>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</si>
  <si>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</si>
  <si>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</si>
  <si>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</si>
  <si>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</si>
  <si>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</si>
  <si>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</si>
  <si>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</si>
  <si>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</si>
  <si>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</si>
  <si>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</si>
  <si>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</si>
  <si>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</si>
  <si>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</si>
  <si>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</si>
  <si>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</si>
  <si>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</si>
  <si>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</si>
  <si>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</si>
  <si>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</si>
  <si>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</si>
  <si>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</si>
  <si>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</si>
  <si>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</si>
  <si>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</si>
  <si>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</si>
  <si>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</si>
  <si>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</si>
  <si>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</si>
  <si>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</si>
  <si>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</si>
  <si>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</si>
  <si>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</si>
  <si>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</si>
  <si>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</si>
  <si>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</si>
  <si>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</si>
  <si>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</si>
  <si>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</si>
  <si>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</si>
  <si>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</si>
  <si>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</si>
  <si>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</si>
  <si>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</si>
  <si>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</si>
  <si>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</si>
  <si>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</si>
  <si>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</si>
  <si>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</si>
  <si>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</si>
  <si>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</si>
  <si>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</si>
  <si>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</si>
  <si>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</si>
  <si>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</si>
  <si>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</si>
  <si>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</si>
  <si>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</si>
  <si>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</si>
  <si>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</si>
  <si>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</si>
  <si>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</si>
  <si>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</si>
  <si>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</si>
  <si>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</si>
  <si>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</si>
  <si>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</si>
  <si>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</si>
  <si>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</si>
  <si>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</si>
  <si>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</si>
  <si>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</si>
  <si>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</si>
  <si>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</si>
  <si>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</si>
  <si>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</si>
  <si>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</si>
  <si>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</si>
  <si>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</si>
  <si>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</si>
  <si>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</si>
  <si>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</si>
  <si>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</si>
  <si>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</si>
  <si>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</si>
  <si>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</si>
  <si>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</si>
  <si>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</si>
  <si>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</si>
  <si>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</si>
  <si>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</si>
  <si>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</si>
  <si>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</si>
  <si>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</si>
  <si>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</si>
  <si>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</si>
  <si>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</si>
  <si>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</si>
  <si>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</si>
  <si>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</si>
  <si>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</si>
  <si>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</si>
  <si>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</si>
  <si>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</si>
  <si>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</si>
  <si>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</si>
  <si>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</si>
  <si>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</si>
  <si>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</si>
  <si>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</si>
  <si>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</si>
  <si>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</si>
  <si>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</si>
  <si>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</si>
  <si>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</si>
  <si>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</si>
  <si>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</si>
  <si>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</si>
  <si>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</si>
  <si>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</si>
  <si>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</si>
  <si>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</si>
  <si>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</si>
  <si>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</si>
  <si>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</si>
  <si>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</si>
  <si>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</si>
  <si>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</si>
  <si>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</si>
  <si>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</si>
  <si>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</si>
  <si>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</si>
  <si>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</si>
  <si>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</si>
  <si>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</si>
  <si>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</si>
  <si>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</si>
  <si>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</si>
  <si>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</si>
  <si>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</si>
  <si>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</si>
  <si>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</si>
  <si>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</si>
  <si>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</si>
  <si>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</si>
  <si>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</si>
  <si>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</si>
  <si>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</si>
  <si>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</si>
  <si>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>Utbetales/trekkes ved 7. termin rammetilskudd i juli</t>
  </si>
  <si>
    <t>Jan-Mai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</si>
</sst>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0.87698709151335719</c:v>
                </c:pt>
                <c:pt idx="1">
                  <c:v>0.96005333948165172</c:v>
                </c:pt>
                <c:pt idx="2">
                  <c:v>0.98420881939821891</c:v>
                </c:pt>
                <c:pt idx="3">
                  <c:v>0.90387892142633031</c:v>
                </c:pt>
                <c:pt idx="4">
                  <c:v>1.0538445008972783</c:v>
                </c:pt>
                <c:pt idx="5">
                  <c:v>1.0413588643072711</c:v>
                </c:pt>
                <c:pt idx="6">
                  <c:v>1.0030691616380727</c:v>
                </c:pt>
                <c:pt idx="7">
                  <c:v>0.82175710107569322</c:v>
                </c:pt>
                <c:pt idx="8">
                  <c:v>0.84250241578015661</c:v>
                </c:pt>
                <c:pt idx="9">
                  <c:v>0.89379580834786965</c:v>
                </c:pt>
                <c:pt idx="10">
                  <c:v>0.8252060043198024</c:v>
                </c:pt>
                <c:pt idx="11">
                  <c:v>0.83866954522849824</c:v>
                </c:pt>
                <c:pt idx="12">
                  <c:v>0.91674526018259261</c:v>
                </c:pt>
                <c:pt idx="13">
                  <c:v>0.9040930468895646</c:v>
                </c:pt>
                <c:pt idx="14">
                  <c:v>0.88341257371822768</c:v>
                </c:pt>
                <c:pt idx="15">
                  <c:v>0.94079672388513891</c:v>
                </c:pt>
                <c:pt idx="16">
                  <c:v>0.92295657008656229</c:v>
                </c:pt>
                <c:pt idx="17">
                  <c:v>0.79705344480582074</c:v>
                </c:pt>
                <c:pt idx="18">
                  <c:v>0.79154716373923772</c:v>
                </c:pt>
                <c:pt idx="19">
                  <c:v>1.0568624450575881</c:v>
                </c:pt>
                <c:pt idx="20">
                  <c:v>0.82865010503861836</c:v>
                </c:pt>
                <c:pt idx="21">
                  <c:v>0.8958396785396705</c:v>
                </c:pt>
                <c:pt idx="22">
                  <c:v>0.88528727691749587</c:v>
                </c:pt>
                <c:pt idx="23">
                  <c:v>0.78116164708708935</c:v>
                </c:pt>
                <c:pt idx="24">
                  <c:v>0.94856353100981894</c:v>
                </c:pt>
                <c:pt idx="25">
                  <c:v>0.8389808342751689</c:v>
                </c:pt>
                <c:pt idx="26">
                  <c:v>0.88088477520847042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0.95091002281227899</c:v>
                </c:pt>
                <c:pt idx="1">
                  <c:v>0.97440467813750808</c:v>
                </c:pt>
                <c:pt idx="2">
                  <c:v>0.98358376050580365</c:v>
                </c:pt>
                <c:pt idx="3">
                  <c:v>0.95305839927648606</c:v>
                </c:pt>
                <c:pt idx="4">
                  <c:v>0.9960653061661271</c:v>
                </c:pt>
                <c:pt idx="5">
                  <c:v>1.0053007775712435</c:v>
                </c:pt>
                <c:pt idx="6">
                  <c:v>0.99075069055694809</c:v>
                </c:pt>
                <c:pt idx="7">
                  <c:v>0.94925312309914911</c:v>
                </c:pt>
                <c:pt idx="8">
                  <c:v>0.94987548254028298</c:v>
                </c:pt>
                <c:pt idx="9">
                  <c:v>0.95141428431731445</c:v>
                </c:pt>
                <c:pt idx="10">
                  <c:v>0.94935659019647212</c:v>
                </c:pt>
                <c:pt idx="11">
                  <c:v>0.94976049642373328</c:v>
                </c:pt>
                <c:pt idx="12">
                  <c:v>0.95794760800386558</c:v>
                </c:pt>
                <c:pt idx="13">
                  <c:v>0.95313976695251501</c:v>
                </c:pt>
                <c:pt idx="14">
                  <c:v>0.95110278727842512</c:v>
                </c:pt>
                <c:pt idx="15">
                  <c:v>0.96708716421083329</c:v>
                </c:pt>
                <c:pt idx="16">
                  <c:v>0.96030790576737413</c:v>
                </c:pt>
                <c:pt idx="17">
                  <c:v>0.94851201341105296</c:v>
                </c:pt>
                <c:pt idx="18">
                  <c:v>0.94834682497905531</c:v>
                </c:pt>
                <c:pt idx="19">
                  <c:v>1.011192138256364</c:v>
                </c:pt>
                <c:pt idx="20">
                  <c:v>0.94945991321803691</c:v>
                </c:pt>
                <c:pt idx="21">
                  <c:v>0.95147560042306834</c:v>
                </c:pt>
                <c:pt idx="22">
                  <c:v>0.95115902837440325</c:v>
                </c:pt>
                <c:pt idx="23">
                  <c:v>0.94803525947949085</c:v>
                </c:pt>
                <c:pt idx="24">
                  <c:v>0.97003855091821145</c:v>
                </c:pt>
                <c:pt idx="25">
                  <c:v>0.94976983509513346</c:v>
                </c:pt>
                <c:pt idx="26">
                  <c:v>0.95102695332313247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1.0162637110943078</c:v>
                </c:pt>
                <c:pt idx="1">
                  <c:v>1.2755921758006548</c:v>
                </c:pt>
                <c:pt idx="2">
                  <c:v>1.0144113480689212</c:v>
                </c:pt>
                <c:pt idx="3">
                  <c:v>1.038422078507045</c:v>
                </c:pt>
                <c:pt idx="4">
                  <c:v>0.83019271547603379</c:v>
                </c:pt>
                <c:pt idx="5">
                  <c:v>0.84476267829076213</c:v>
                </c:pt>
                <c:pt idx="6">
                  <c:v>0.88140665201881641</c:v>
                </c:pt>
                <c:pt idx="7">
                  <c:v>0.84781453674537366</c:v>
                </c:pt>
                <c:pt idx="8">
                  <c:v>0.94442791257661685</c:v>
                </c:pt>
                <c:pt idx="9">
                  <c:v>0.98077398900752188</c:v>
                </c:pt>
                <c:pt idx="10">
                  <c:v>0.86567385362644544</c:v>
                </c:pt>
                <c:pt idx="11">
                  <c:v>1.2619242461470874</c:v>
                </c:pt>
                <c:pt idx="12">
                  <c:v>1.106648573990094</c:v>
                </c:pt>
                <c:pt idx="13">
                  <c:v>0.89161233289018416</c:v>
                </c:pt>
                <c:pt idx="14">
                  <c:v>1.3474885755775385</c:v>
                </c:pt>
                <c:pt idx="15">
                  <c:v>1.4544235289592704</c:v>
                </c:pt>
                <c:pt idx="16">
                  <c:v>1.0609760723551807</c:v>
                </c:pt>
                <c:pt idx="17">
                  <c:v>0.98318041374690901</c:v>
                </c:pt>
                <c:pt idx="18">
                  <c:v>1.0116914305340874</c:v>
                </c:pt>
                <c:pt idx="19">
                  <c:v>0.91763041601227791</c:v>
                </c:pt>
                <c:pt idx="20">
                  <c:v>0.90282254731153411</c:v>
                </c:pt>
                <c:pt idx="21">
                  <c:v>0.95864865412963862</c:v>
                </c:pt>
                <c:pt idx="22">
                  <c:v>0.99625116590357388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0.99576461935031746</c:v>
                </c:pt>
                <c:pt idx="1">
                  <c:v>1.0943094359387291</c:v>
                </c:pt>
                <c:pt idx="2">
                  <c:v>0.99506072140067026</c:v>
                </c:pt>
                <c:pt idx="3">
                  <c:v>1.0041847989671573</c:v>
                </c:pt>
                <c:pt idx="4">
                  <c:v>0.94950619153115934</c:v>
                </c:pt>
                <c:pt idx="5">
                  <c:v>0.94994329041560122</c:v>
                </c:pt>
                <c:pt idx="6">
                  <c:v>0.9510426096274428</c:v>
                </c:pt>
                <c:pt idx="7">
                  <c:v>0.95003484616923961</c:v>
                </c:pt>
                <c:pt idx="8">
                  <c:v>0.96846701591359485</c:v>
                </c:pt>
                <c:pt idx="9">
                  <c:v>0.98227852495733869</c:v>
                </c:pt>
                <c:pt idx="10">
                  <c:v>0.95057062567567152</c:v>
                </c:pt>
                <c:pt idx="11">
                  <c:v>1.0891156226703738</c:v>
                </c:pt>
                <c:pt idx="12">
                  <c:v>1.030110867250716</c:v>
                </c:pt>
                <c:pt idx="13">
                  <c:v>0.95134878005358392</c:v>
                </c:pt>
                <c:pt idx="14">
                  <c:v>1.1216300678539448</c:v>
                </c:pt>
                <c:pt idx="15">
                  <c:v>1.162265350139003</c:v>
                </c:pt>
                <c:pt idx="16">
                  <c:v>1.0127553166294492</c:v>
                </c:pt>
                <c:pt idx="17">
                  <c:v>0.98319296635830566</c:v>
                </c:pt>
                <c:pt idx="18">
                  <c:v>0.99402715273743358</c:v>
                </c:pt>
                <c:pt idx="19">
                  <c:v>0.9582839672191461</c:v>
                </c:pt>
                <c:pt idx="20">
                  <c:v>0.95265697711286335</c:v>
                </c:pt>
                <c:pt idx="21">
                  <c:v>0.97387089770374313</c:v>
                </c:pt>
                <c:pt idx="22">
                  <c:v>0.98815985217783853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0.98345571386315067</c:v>
                </c:pt>
                <c:pt idx="1">
                  <c:v>0.93004863501423796</c:v>
                </c:pt>
                <c:pt idx="2">
                  <c:v>0.94178098728369986</c:v>
                </c:pt>
                <c:pt idx="3">
                  <c:v>0.7398443444960755</c:v>
                </c:pt>
                <c:pt idx="4">
                  <c:v>0.84619983237933027</c:v>
                </c:pt>
                <c:pt idx="5">
                  <c:v>0.74120095363943972</c:v>
                </c:pt>
                <c:pt idx="6">
                  <c:v>0.71650095335114283</c:v>
                </c:pt>
                <c:pt idx="7">
                  <c:v>0.81513236692220747</c:v>
                </c:pt>
                <c:pt idx="8">
                  <c:v>0.8619281990869454</c:v>
                </c:pt>
                <c:pt idx="9">
                  <c:v>0.71022941429431174</c:v>
                </c:pt>
                <c:pt idx="10">
                  <c:v>0.8677148636315779</c:v>
                </c:pt>
                <c:pt idx="11">
                  <c:v>0.85306715566308078</c:v>
                </c:pt>
                <c:pt idx="12">
                  <c:v>0.77200547919752538</c:v>
                </c:pt>
                <c:pt idx="13">
                  <c:v>0.92808563101662567</c:v>
                </c:pt>
                <c:pt idx="14">
                  <c:v>0.78105338661020551</c:v>
                </c:pt>
                <c:pt idx="15">
                  <c:v>1.1239527077535023</c:v>
                </c:pt>
                <c:pt idx="16">
                  <c:v>0.9176902325588242</c:v>
                </c:pt>
                <c:pt idx="17">
                  <c:v>2.2040273569929747</c:v>
                </c:pt>
                <c:pt idx="18">
                  <c:v>0.81409754272137635</c:v>
                </c:pt>
                <c:pt idx="19">
                  <c:v>0.81968114454230501</c:v>
                </c:pt>
                <c:pt idx="20">
                  <c:v>1.0834941049221583</c:v>
                </c:pt>
                <c:pt idx="21">
                  <c:v>0.93906747867580398</c:v>
                </c:pt>
                <c:pt idx="22">
                  <c:v>0.97283073997921155</c:v>
                </c:pt>
                <c:pt idx="23">
                  <c:v>0.78922856226480653</c:v>
                </c:pt>
                <c:pt idx="24">
                  <c:v>0.89033215210984018</c:v>
                </c:pt>
                <c:pt idx="25">
                  <c:v>1.2429977771171985</c:v>
                </c:pt>
                <c:pt idx="26">
                  <c:v>0.82924610001468879</c:v>
                </c:pt>
                <c:pt idx="27">
                  <c:v>0.78577246569502679</c:v>
                </c:pt>
                <c:pt idx="28">
                  <c:v>0.89916653735616214</c:v>
                </c:pt>
                <c:pt idx="29">
                  <c:v>0.92156503071881024</c:v>
                </c:pt>
                <c:pt idx="30">
                  <c:v>0.95168475425477306</c:v>
                </c:pt>
                <c:pt idx="31">
                  <c:v>0.85450148199912757</c:v>
                </c:pt>
                <c:pt idx="32">
                  <c:v>0.82828737524418727</c:v>
                </c:pt>
                <c:pt idx="33">
                  <c:v>0.86521086862114738</c:v>
                </c:pt>
                <c:pt idx="34">
                  <c:v>0.92466411201725052</c:v>
                </c:pt>
                <c:pt idx="35">
                  <c:v>0.90174881485253111</c:v>
                </c:pt>
                <c:pt idx="36">
                  <c:v>0.86136731884729811</c:v>
                </c:pt>
                <c:pt idx="37">
                  <c:v>0.85716881334232675</c:v>
                </c:pt>
                <c:pt idx="38">
                  <c:v>0.90655566192657133</c:v>
                </c:pt>
                <c:pt idx="39">
                  <c:v>0.98325233398032452</c:v>
                </c:pt>
                <c:pt idx="40">
                  <c:v>0.9872909600708778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0.98329758040247761</c:v>
                </c:pt>
                <c:pt idx="1">
                  <c:v>0.96300289043989096</c:v>
                </c:pt>
                <c:pt idx="2">
                  <c:v>0.96746118430228634</c:v>
                </c:pt>
                <c:pt idx="3">
                  <c:v>0.94679574040176062</c:v>
                </c:pt>
                <c:pt idx="4">
                  <c:v>0.94998640503825837</c:v>
                </c:pt>
                <c:pt idx="5">
                  <c:v>0.94683643867606138</c:v>
                </c:pt>
                <c:pt idx="6">
                  <c:v>0.94609543866741275</c:v>
                </c:pt>
                <c:pt idx="7">
                  <c:v>0.94905438107454454</c:v>
                </c:pt>
                <c:pt idx="8">
                  <c:v>0.95045825603948653</c:v>
                </c:pt>
                <c:pt idx="9">
                  <c:v>0.9459072924957076</c:v>
                </c:pt>
                <c:pt idx="10">
                  <c:v>0.95063185597582567</c:v>
                </c:pt>
                <c:pt idx="11">
                  <c:v>0.95019242473677079</c:v>
                </c:pt>
                <c:pt idx="12">
                  <c:v>0.94776057444280393</c:v>
                </c:pt>
                <c:pt idx="13">
                  <c:v>0.96225694892079805</c:v>
                </c:pt>
                <c:pt idx="14">
                  <c:v>0.94803201166518436</c:v>
                </c:pt>
                <c:pt idx="15">
                  <c:v>1.0366864380808114</c:v>
                </c:pt>
                <c:pt idx="16">
                  <c:v>0.95830669750683362</c:v>
                </c:pt>
                <c:pt idx="17">
                  <c:v>1.4471148047918097</c:v>
                </c:pt>
                <c:pt idx="18">
                  <c:v>0.94902333634851943</c:v>
                </c:pt>
                <c:pt idx="19">
                  <c:v>0.9491908444031476</c:v>
                </c:pt>
                <c:pt idx="20">
                  <c:v>1.0213121690049005</c:v>
                </c:pt>
                <c:pt idx="21">
                  <c:v>0.96643005103128587</c:v>
                </c:pt>
                <c:pt idx="22">
                  <c:v>0.97926009032658101</c:v>
                </c:pt>
                <c:pt idx="23">
                  <c:v>0.94827726693482239</c:v>
                </c:pt>
                <c:pt idx="24">
                  <c:v>0.95131037463017365</c:v>
                </c:pt>
                <c:pt idx="25">
                  <c:v>1.0819235644390159</c:v>
                </c:pt>
                <c:pt idx="26">
                  <c:v>0.94947779306731883</c:v>
                </c:pt>
                <c:pt idx="27">
                  <c:v>0.948173584037729</c:v>
                </c:pt>
                <c:pt idx="28">
                  <c:v>0.95157540618756309</c:v>
                </c:pt>
                <c:pt idx="29">
                  <c:v>0.95977912080762828</c:v>
                </c:pt>
                <c:pt idx="30">
                  <c:v>0.97122461575129415</c:v>
                </c:pt>
                <c:pt idx="31">
                  <c:v>0.95023545452685221</c:v>
                </c:pt>
                <c:pt idx="32">
                  <c:v>0.94944903132420388</c:v>
                </c:pt>
                <c:pt idx="33">
                  <c:v>0.95055673612551272</c:v>
                </c:pt>
                <c:pt idx="34">
                  <c:v>0.96095677170103566</c:v>
                </c:pt>
                <c:pt idx="35">
                  <c:v>0.89793247242903085</c:v>
                </c:pt>
                <c:pt idx="36">
                  <c:v>0.95044142963229727</c:v>
                </c:pt>
                <c:pt idx="37">
                  <c:v>0.95031547446714792</c:v>
                </c:pt>
                <c:pt idx="38">
                  <c:v>0.95407556066657784</c:v>
                </c:pt>
                <c:pt idx="39">
                  <c:v>0.98322029604700356</c:v>
                </c:pt>
                <c:pt idx="40">
                  <c:v>0.98475497396141376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0.78357995610055242</c:v>
                </c:pt>
                <c:pt idx="1">
                  <c:v>0.86726371826391835</c:v>
                </c:pt>
                <c:pt idx="2">
                  <c:v>0.77548630333590873</c:v>
                </c:pt>
                <c:pt idx="3">
                  <c:v>0.8151722252001905</c:v>
                </c:pt>
                <c:pt idx="4">
                  <c:v>0.96719587678557228</c:v>
                </c:pt>
                <c:pt idx="5">
                  <c:v>0.85637131914809828</c:v>
                </c:pt>
                <c:pt idx="6">
                  <c:v>0.81610379403516908</c:v>
                </c:pt>
                <c:pt idx="7">
                  <c:v>0.79296708833355711</c:v>
                </c:pt>
                <c:pt idx="8">
                  <c:v>0.82408505224934003</c:v>
                </c:pt>
                <c:pt idx="9">
                  <c:v>0.77508128539265619</c:v>
                </c:pt>
                <c:pt idx="10">
                  <c:v>0.82400373368744928</c:v>
                </c:pt>
                <c:pt idx="11">
                  <c:v>0.80656156393073852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0.94810780874989486</c:v>
                </c:pt>
                <c:pt idx="1">
                  <c:v>0.95061832161479565</c:v>
                </c:pt>
                <c:pt idx="2">
                  <c:v>0.94786499916695555</c:v>
                </c:pt>
                <c:pt idx="3">
                  <c:v>0.94905557682288411</c:v>
                </c:pt>
                <c:pt idx="4">
                  <c:v>0.97711884231299773</c:v>
                </c:pt>
                <c:pt idx="5">
                  <c:v>0.95029154964132112</c:v>
                </c:pt>
                <c:pt idx="6">
                  <c:v>0.94908352388793349</c:v>
                </c:pt>
                <c:pt idx="7">
                  <c:v>0.94838942271688509</c:v>
                </c:pt>
                <c:pt idx="8">
                  <c:v>0.94932296163435859</c:v>
                </c:pt>
                <c:pt idx="9">
                  <c:v>0.94785284862865804</c:v>
                </c:pt>
                <c:pt idx="10">
                  <c:v>0.94932052207750173</c:v>
                </c:pt>
                <c:pt idx="11">
                  <c:v>0.94879725698480033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0.84637921602462918</c:v>
                </c:pt>
                <c:pt idx="1">
                  <c:v>0.87446748614758074</c:v>
                </c:pt>
                <c:pt idx="2">
                  <c:v>0.92511537863642035</c:v>
                </c:pt>
                <c:pt idx="3">
                  <c:v>0.86690590909256482</c:v>
                </c:pt>
                <c:pt idx="4">
                  <c:v>0.84728428188439286</c:v>
                </c:pt>
                <c:pt idx="5">
                  <c:v>0.94778500930217058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0.94999178654761696</c:v>
                </c:pt>
                <c:pt idx="1">
                  <c:v>0.9508344346513059</c:v>
                </c:pt>
                <c:pt idx="2">
                  <c:v>0.96112825301632032</c:v>
                </c:pt>
                <c:pt idx="3">
                  <c:v>0.95060758733965534</c:v>
                </c:pt>
                <c:pt idx="4">
                  <c:v>0.95001893852341013</c:v>
                </c:pt>
                <c:pt idx="5">
                  <c:v>0.96974271266930523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0.80442590726003071</c:v>
                </c:pt>
                <c:pt idx="1">
                  <c:v>0.89777838237336949</c:v>
                </c:pt>
                <c:pt idx="2">
                  <c:v>0.92791793832009051</c:v>
                </c:pt>
                <c:pt idx="3">
                  <c:v>0.82702565398007311</c:v>
                </c:pt>
                <c:pt idx="4">
                  <c:v>0.80451336904198845</c:v>
                </c:pt>
                <c:pt idx="5">
                  <c:v>0.7258606460681587</c:v>
                </c:pt>
                <c:pt idx="6">
                  <c:v>0.7915724473710396</c:v>
                </c:pt>
                <c:pt idx="7">
                  <c:v>0.74384218724094509</c:v>
                </c:pt>
                <c:pt idx="8">
                  <c:v>0.79713707830856406</c:v>
                </c:pt>
                <c:pt idx="9">
                  <c:v>0.69090958277890768</c:v>
                </c:pt>
                <c:pt idx="10">
                  <c:v>0.75535583708742604</c:v>
                </c:pt>
                <c:pt idx="11">
                  <c:v>0.71225910188276453</c:v>
                </c:pt>
                <c:pt idx="12">
                  <c:v>0.7041941925951819</c:v>
                </c:pt>
                <c:pt idx="13">
                  <c:v>0.79321465051238904</c:v>
                </c:pt>
                <c:pt idx="14">
                  <c:v>0.82967155511636903</c:v>
                </c:pt>
                <c:pt idx="15">
                  <c:v>0.84047915021910125</c:v>
                </c:pt>
                <c:pt idx="16">
                  <c:v>0.75093395211056324</c:v>
                </c:pt>
                <c:pt idx="17">
                  <c:v>0.82316146758966535</c:v>
                </c:pt>
                <c:pt idx="18">
                  <c:v>0.71729170597596481</c:v>
                </c:pt>
                <c:pt idx="19">
                  <c:v>0.71376871637788031</c:v>
                </c:pt>
                <c:pt idx="20">
                  <c:v>0.79862271274879748</c:v>
                </c:pt>
                <c:pt idx="21">
                  <c:v>0.88491285003214182</c:v>
                </c:pt>
                <c:pt idx="22">
                  <c:v>0.7403506188950626</c:v>
                </c:pt>
                <c:pt idx="23">
                  <c:v>0.77965328285366853</c:v>
                </c:pt>
                <c:pt idx="24">
                  <c:v>0.77640321709635474</c:v>
                </c:pt>
                <c:pt idx="25">
                  <c:v>0.81974177038071128</c:v>
                </c:pt>
                <c:pt idx="26">
                  <c:v>1.0405631599603329</c:v>
                </c:pt>
                <c:pt idx="27">
                  <c:v>0.83293990426792419</c:v>
                </c:pt>
                <c:pt idx="28">
                  <c:v>0.78652068288644994</c:v>
                </c:pt>
                <c:pt idx="29">
                  <c:v>0.96455587638852913</c:v>
                </c:pt>
                <c:pt idx="30">
                  <c:v>0.72835206933527052</c:v>
                </c:pt>
                <c:pt idx="31">
                  <c:v>0.8741097502574352</c:v>
                </c:pt>
                <c:pt idx="32">
                  <c:v>0.79198767124219638</c:v>
                </c:pt>
                <c:pt idx="33">
                  <c:v>0.88997308403554909</c:v>
                </c:pt>
                <c:pt idx="34">
                  <c:v>0.8352870874984113</c:v>
                </c:pt>
                <c:pt idx="35">
                  <c:v>0.80036978387342517</c:v>
                </c:pt>
                <c:pt idx="36">
                  <c:v>0.79393778293256279</c:v>
                </c:pt>
                <c:pt idx="37">
                  <c:v>0.84853281491892374</c:v>
                </c:pt>
                <c:pt idx="38">
                  <c:v>0.70329287141819963</c:v>
                </c:pt>
                <c:pt idx="39">
                  <c:v>0.75608817580208421</c:v>
                </c:pt>
                <c:pt idx="40">
                  <c:v>0.84993097495496606</c:v>
                </c:pt>
                <c:pt idx="41">
                  <c:v>0.73644450959449659</c:v>
                </c:pt>
                <c:pt idx="42">
                  <c:v>0.85884522037366695</c:v>
                </c:pt>
                <c:pt idx="43">
                  <c:v>0.88563529471745472</c:v>
                </c:pt>
                <c:pt idx="44">
                  <c:v>0.91552305147501079</c:v>
                </c:pt>
                <c:pt idx="45">
                  <c:v>0.98893625187256629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0.94873318728467915</c:v>
                </c:pt>
                <c:pt idx="1">
                  <c:v>0.95153376153807945</c:v>
                </c:pt>
                <c:pt idx="2">
                  <c:v>0.96219322569611476</c:v>
                </c:pt>
                <c:pt idx="3">
                  <c:v>0.94941117968628053</c:v>
                </c:pt>
                <c:pt idx="4">
                  <c:v>0.94873581113813787</c:v>
                </c:pt>
                <c:pt idx="5">
                  <c:v>0.94637622944892308</c:v>
                </c:pt>
                <c:pt idx="6">
                  <c:v>0.9483475834880094</c:v>
                </c:pt>
                <c:pt idx="7">
                  <c:v>0.94691567568410662</c:v>
                </c:pt>
                <c:pt idx="8">
                  <c:v>0.9485145224161351</c:v>
                </c:pt>
                <c:pt idx="9">
                  <c:v>0.9453276975502457</c:v>
                </c:pt>
                <c:pt idx="10">
                  <c:v>0.94726108517950092</c:v>
                </c:pt>
                <c:pt idx="11">
                  <c:v>0.94596818312336117</c:v>
                </c:pt>
                <c:pt idx="12">
                  <c:v>0.9457262358447337</c:v>
                </c:pt>
                <c:pt idx="13">
                  <c:v>0.9483968495822499</c:v>
                </c:pt>
                <c:pt idx="14">
                  <c:v>0.94949055672036931</c:v>
                </c:pt>
                <c:pt idx="15">
                  <c:v>0.94981478457345148</c:v>
                </c:pt>
                <c:pt idx="16">
                  <c:v>0.9471284286301952</c:v>
                </c:pt>
                <c:pt idx="17">
                  <c:v>0.94929525409456839</c:v>
                </c:pt>
                <c:pt idx="18">
                  <c:v>0.94611916124615736</c:v>
                </c:pt>
                <c:pt idx="19">
                  <c:v>0.94601347155821469</c:v>
                </c:pt>
                <c:pt idx="20">
                  <c:v>0.94855909144934214</c:v>
                </c:pt>
                <c:pt idx="21">
                  <c:v>0.95114779556784246</c:v>
                </c:pt>
                <c:pt idx="22">
                  <c:v>0.94681092863373029</c:v>
                </c:pt>
                <c:pt idx="23">
                  <c:v>0.94799000855248838</c:v>
                </c:pt>
                <c:pt idx="24">
                  <c:v>0.94789250657976898</c:v>
                </c:pt>
                <c:pt idx="25">
                  <c:v>0.94919266317829953</c:v>
                </c:pt>
                <c:pt idx="26">
                  <c:v>1.0049984099194069</c:v>
                </c:pt>
                <c:pt idx="27">
                  <c:v>0.949588607194916</c:v>
                </c:pt>
                <c:pt idx="28">
                  <c:v>0.9481960305534719</c:v>
                </c:pt>
                <c:pt idx="29">
                  <c:v>0.97611564216212143</c:v>
                </c:pt>
                <c:pt idx="30">
                  <c:v>0.94645097214693641</c:v>
                </c:pt>
                <c:pt idx="31">
                  <c:v>0.95082370257460125</c:v>
                </c:pt>
                <c:pt idx="32">
                  <c:v>0.94836004020414422</c:v>
                </c:pt>
                <c:pt idx="33">
                  <c:v>0.95129960258794477</c:v>
                </c:pt>
                <c:pt idx="34">
                  <c:v>0.94965902269183078</c:v>
                </c:pt>
                <c:pt idx="35">
                  <c:v>0.94861150358308133</c:v>
                </c:pt>
                <c:pt idx="36">
                  <c:v>0.94841854355485511</c:v>
                </c:pt>
                <c:pt idx="37">
                  <c:v>0.95005639451444579</c:v>
                </c:pt>
                <c:pt idx="38">
                  <c:v>0.94569919620942411</c:v>
                </c:pt>
                <c:pt idx="39">
                  <c:v>0.94728305534094071</c:v>
                </c:pt>
                <c:pt idx="40">
                  <c:v>0.95009833931552734</c:v>
                </c:pt>
                <c:pt idx="41">
                  <c:v>0.94669374535471318</c:v>
                </c:pt>
                <c:pt idx="42">
                  <c:v>0.95036576667808814</c:v>
                </c:pt>
                <c:pt idx="43">
                  <c:v>0.95116946890840193</c:v>
                </c:pt>
                <c:pt idx="44">
                  <c:v>0.9574831686949844</c:v>
                </c:pt>
                <c:pt idx="45">
                  <c:v>0.9853801848460555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0.80159423744647729</c:v>
                </c:pt>
                <c:pt idx="1">
                  <c:v>0.81960105682693551</c:v>
                </c:pt>
                <c:pt idx="2">
                  <c:v>0.84687497251285637</c:v>
                </c:pt>
                <c:pt idx="3">
                  <c:v>0.82348935544905222</c:v>
                </c:pt>
                <c:pt idx="4">
                  <c:v>0.80814763038842263</c:v>
                </c:pt>
                <c:pt idx="5">
                  <c:v>0.82848404212289883</c:v>
                </c:pt>
                <c:pt idx="6">
                  <c:v>0.8770220478681412</c:v>
                </c:pt>
                <c:pt idx="7">
                  <c:v>0.70409826055344038</c:v>
                </c:pt>
                <c:pt idx="8">
                  <c:v>0.71947648086519311</c:v>
                </c:pt>
                <c:pt idx="9">
                  <c:v>0.77415550080860052</c:v>
                </c:pt>
                <c:pt idx="10">
                  <c:v>0.81094567627825898</c:v>
                </c:pt>
                <c:pt idx="11">
                  <c:v>0.87616518773166741</c:v>
                </c:pt>
                <c:pt idx="12">
                  <c:v>0.71998034856664317</c:v>
                </c:pt>
                <c:pt idx="13">
                  <c:v>0.83249764914456881</c:v>
                </c:pt>
                <c:pt idx="14">
                  <c:v>0.82176394323397328</c:v>
                </c:pt>
                <c:pt idx="15">
                  <c:v>0.75115949241657531</c:v>
                </c:pt>
                <c:pt idx="16">
                  <c:v>0.93864830532419696</c:v>
                </c:pt>
                <c:pt idx="17">
                  <c:v>1.5433165928654398</c:v>
                </c:pt>
                <c:pt idx="18">
                  <c:v>2.9678198778329801</c:v>
                </c:pt>
                <c:pt idx="19">
                  <c:v>0.72905538442928031</c:v>
                </c:pt>
                <c:pt idx="20">
                  <c:v>1.7083199568664238</c:v>
                </c:pt>
                <c:pt idx="21">
                  <c:v>0.7333173712034361</c:v>
                </c:pt>
                <c:pt idx="22">
                  <c:v>0.83623830487393858</c:v>
                </c:pt>
                <c:pt idx="23">
                  <c:v>0.97857925258923961</c:v>
                </c:pt>
                <c:pt idx="24">
                  <c:v>1.9710367932599151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0.94864823719027269</c:v>
                </c:pt>
                <c:pt idx="1">
                  <c:v>0.94918844177168615</c:v>
                </c:pt>
                <c:pt idx="2">
                  <c:v>0.95000665924226402</c:v>
                </c:pt>
                <c:pt idx="3">
                  <c:v>0.94930509073034974</c:v>
                </c:pt>
                <c:pt idx="4">
                  <c:v>0.94884483897853089</c:v>
                </c:pt>
                <c:pt idx="5">
                  <c:v>0.94945493133056524</c:v>
                </c:pt>
                <c:pt idx="6">
                  <c:v>0.95091107150292276</c:v>
                </c:pt>
                <c:pt idx="7">
                  <c:v>0.94572335788348161</c:v>
                </c:pt>
                <c:pt idx="8">
                  <c:v>0.94618470449283398</c:v>
                </c:pt>
                <c:pt idx="9">
                  <c:v>0.94782507509113623</c:v>
                </c:pt>
                <c:pt idx="10">
                  <c:v>0.94892878035522599</c:v>
                </c:pt>
                <c:pt idx="11">
                  <c:v>0.95088536569882831</c:v>
                </c:pt>
                <c:pt idx="12">
                  <c:v>0.94619982052387752</c:v>
                </c:pt>
                <c:pt idx="13">
                  <c:v>0.94957533954121531</c:v>
                </c:pt>
                <c:pt idx="14">
                  <c:v>0.94925332836389753</c:v>
                </c:pt>
                <c:pt idx="15">
                  <c:v>0.94713519483937547</c:v>
                </c:pt>
                <c:pt idx="16">
                  <c:v>0.96627076515767518</c:v>
                </c:pt>
                <c:pt idx="17">
                  <c:v>1.1960447144233473</c:v>
                </c:pt>
                <c:pt idx="18">
                  <c:v>1.737355962711012</c:v>
                </c:pt>
                <c:pt idx="19">
                  <c:v>0.94647207159975677</c:v>
                </c:pt>
                <c:pt idx="20">
                  <c:v>1.258745992743721</c:v>
                </c:pt>
                <c:pt idx="21">
                  <c:v>0.94659993120298147</c:v>
                </c:pt>
                <c:pt idx="22">
                  <c:v>0.94968755921309633</c:v>
                </c:pt>
                <c:pt idx="23">
                  <c:v>0.98144452511839153</c:v>
                </c:pt>
                <c:pt idx="24">
                  <c:v>1.3585783905732476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1.0486177427288319</c:v>
                </c:pt>
                <c:pt idx="1">
                  <c:v>0.93748354269232248</c:v>
                </c:pt>
                <c:pt idx="2">
                  <c:v>0.89719091739725043</c:v>
                </c:pt>
                <c:pt idx="3">
                  <c:v>0.88044576841454625</c:v>
                </c:pt>
                <c:pt idx="4">
                  <c:v>0.96113673133524735</c:v>
                </c:pt>
                <c:pt idx="5">
                  <c:v>1.0711788255187338</c:v>
                </c:pt>
                <c:pt idx="6">
                  <c:v>0.94603519853317519</c:v>
                </c:pt>
                <c:pt idx="7">
                  <c:v>1.3462355963132979</c:v>
                </c:pt>
                <c:pt idx="8">
                  <c:v>1.0245006095649545</c:v>
                </c:pt>
                <c:pt idx="9">
                  <c:v>1.2006907114215597</c:v>
                </c:pt>
                <c:pt idx="10">
                  <c:v>2.2806744323987131</c:v>
                </c:pt>
                <c:pt idx="11">
                  <c:v>1.1473171907607898</c:v>
                </c:pt>
                <c:pt idx="12">
                  <c:v>0.90757165040536836</c:v>
                </c:pt>
                <c:pt idx="13">
                  <c:v>0.92721053772668638</c:v>
                </c:pt>
                <c:pt idx="14">
                  <c:v>0.92825686550123232</c:v>
                </c:pt>
                <c:pt idx="15">
                  <c:v>0.92663498347836604</c:v>
                </c:pt>
                <c:pt idx="16">
                  <c:v>1.5753333359620341</c:v>
                </c:pt>
                <c:pt idx="17">
                  <c:v>0.9449162108593262</c:v>
                </c:pt>
                <c:pt idx="18">
                  <c:v>0.8706004273311343</c:v>
                </c:pt>
                <c:pt idx="19">
                  <c:v>0.97028732321696132</c:v>
                </c:pt>
                <c:pt idx="20">
                  <c:v>2.6916257437736579</c:v>
                </c:pt>
                <c:pt idx="21">
                  <c:v>0.79975457972634512</c:v>
                </c:pt>
                <c:pt idx="22">
                  <c:v>0.88138284874386985</c:v>
                </c:pt>
                <c:pt idx="23">
                  <c:v>1.1589730083307215</c:v>
                </c:pt>
                <c:pt idx="24">
                  <c:v>0.88226484900261248</c:v>
                </c:pt>
                <c:pt idx="25">
                  <c:v>1.2823939751739304</c:v>
                </c:pt>
                <c:pt idx="26">
                  <c:v>1.0337968693236184</c:v>
                </c:pt>
                <c:pt idx="27">
                  <c:v>1.1326085134614572</c:v>
                </c:pt>
                <c:pt idx="28">
                  <c:v>0.93635957182103735</c:v>
                </c:pt>
                <c:pt idx="29">
                  <c:v>1.1338993393006238</c:v>
                </c:pt>
                <c:pt idx="30">
                  <c:v>1.0762431409227395</c:v>
                </c:pt>
                <c:pt idx="31">
                  <c:v>0.87677460600575774</c:v>
                </c:pt>
                <c:pt idx="32">
                  <c:v>1.7449789331308778</c:v>
                </c:pt>
                <c:pt idx="33">
                  <c:v>1.1747452381770989</c:v>
                </c:pt>
                <c:pt idx="34">
                  <c:v>1.2095561056642266</c:v>
                </c:pt>
                <c:pt idx="35">
                  <c:v>1.1199925502902168</c:v>
                </c:pt>
                <c:pt idx="36">
                  <c:v>0.95405931160948299</c:v>
                </c:pt>
                <c:pt idx="37">
                  <c:v>0.82860710650134561</c:v>
                </c:pt>
                <c:pt idx="38">
                  <c:v>0.92367401412528594</c:v>
                </c:pt>
                <c:pt idx="39">
                  <c:v>1.0762559072456361</c:v>
                </c:pt>
                <c:pt idx="40">
                  <c:v>0.82829701195374983</c:v>
                </c:pt>
                <c:pt idx="41">
                  <c:v>0.85624035711430901</c:v>
                </c:pt>
                <c:pt idx="42">
                  <c:v>0.81917934246644664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1.0080591513714365</c:v>
                </c:pt>
                <c:pt idx="1">
                  <c:v>0.96582815535756317</c:v>
                </c:pt>
                <c:pt idx="2">
                  <c:v>0.95151613758879583</c:v>
                </c:pt>
                <c:pt idx="3">
                  <c:v>0.9510137831193145</c:v>
                </c:pt>
                <c:pt idx="4">
                  <c:v>0.97481636704187458</c:v>
                </c:pt>
                <c:pt idx="5">
                  <c:v>1.016632362831599</c:v>
                </c:pt>
                <c:pt idx="6">
                  <c:v>0.96907778457708704</c:v>
                </c:pt>
                <c:pt idx="7">
                  <c:v>1.1211539357335334</c:v>
                </c:pt>
                <c:pt idx="8">
                  <c:v>0.99889464076916301</c:v>
                </c:pt>
                <c:pt idx="9">
                  <c:v>1.0658468794746729</c:v>
                </c:pt>
                <c:pt idx="10">
                  <c:v>1.4762406934459908</c:v>
                </c:pt>
                <c:pt idx="11">
                  <c:v>1.0455649416235806</c:v>
                </c:pt>
                <c:pt idx="12">
                  <c:v>0.95446163628852032</c:v>
                </c:pt>
                <c:pt idx="13">
                  <c:v>0.96192441347062141</c:v>
                </c:pt>
                <c:pt idx="14">
                  <c:v>0.96232201802494866</c:v>
                </c:pt>
                <c:pt idx="15">
                  <c:v>0.96170570285625934</c:v>
                </c:pt>
                <c:pt idx="16">
                  <c:v>1.2082110768000531</c:v>
                </c:pt>
                <c:pt idx="17">
                  <c:v>0.9686525692610245</c:v>
                </c:pt>
                <c:pt idx="18">
                  <c:v>0.95071842288681219</c:v>
                </c:pt>
                <c:pt idx="19">
                  <c:v>0.97829359195692567</c:v>
                </c:pt>
                <c:pt idx="20">
                  <c:v>1.6324021917684697</c:v>
                </c:pt>
                <c:pt idx="21">
                  <c:v>0.94859304745866857</c:v>
                </c:pt>
                <c:pt idx="22">
                  <c:v>0.95104189552919427</c:v>
                </c:pt>
                <c:pt idx="23">
                  <c:v>1.0499941523001546</c:v>
                </c:pt>
                <c:pt idx="24">
                  <c:v>0.95106835553695657</c:v>
                </c:pt>
                <c:pt idx="25">
                  <c:v>1.0968941197005735</c:v>
                </c:pt>
                <c:pt idx="26">
                  <c:v>1.0024272194774553</c:v>
                </c:pt>
                <c:pt idx="27">
                  <c:v>1.0399756442498342</c:v>
                </c:pt>
                <c:pt idx="28">
                  <c:v>0.96540104642647451</c:v>
                </c:pt>
                <c:pt idx="29">
                  <c:v>1.0404661580687173</c:v>
                </c:pt>
                <c:pt idx="30">
                  <c:v>1.0185568026851215</c:v>
                </c:pt>
                <c:pt idx="31">
                  <c:v>0.95090364824705087</c:v>
                </c:pt>
                <c:pt idx="32">
                  <c:v>1.2726764037242135</c:v>
                </c:pt>
                <c:pt idx="33">
                  <c:v>1.0559875996417778</c:v>
                </c:pt>
                <c:pt idx="34">
                  <c:v>1.0692157292868865</c:v>
                </c:pt>
                <c:pt idx="35">
                  <c:v>1.0351815782447626</c:v>
                </c:pt>
                <c:pt idx="36">
                  <c:v>0.97212694754608375</c:v>
                </c:pt>
                <c:pt idx="37">
                  <c:v>0.94945862326191877</c:v>
                </c:pt>
                <c:pt idx="38">
                  <c:v>0.96058053450208924</c:v>
                </c:pt>
                <c:pt idx="39">
                  <c:v>1.0185616538878222</c:v>
                </c:pt>
                <c:pt idx="40">
                  <c:v>0.94944932042549079</c:v>
                </c:pt>
                <c:pt idx="41">
                  <c:v>0.9502876207803076</c:v>
                </c:pt>
                <c:pt idx="42">
                  <c:v>0.94917579034087141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1.0001808130404628</c:v>
                </c:pt>
                <c:pt idx="1">
                  <c:v>0.77385321721980405</c:v>
                </c:pt>
                <c:pt idx="2">
                  <c:v>0.83234267595666867</c:v>
                </c:pt>
                <c:pt idx="3">
                  <c:v>1.7929886155874613</c:v>
                </c:pt>
                <c:pt idx="4">
                  <c:v>0.86859179811958831</c:v>
                </c:pt>
                <c:pt idx="5">
                  <c:v>0.78523669893845638</c:v>
                </c:pt>
                <c:pt idx="6">
                  <c:v>0.81857163952195577</c:v>
                </c:pt>
                <c:pt idx="7">
                  <c:v>0.81204472357596058</c:v>
                </c:pt>
                <c:pt idx="8">
                  <c:v>0.72903984415149958</c:v>
                </c:pt>
                <c:pt idx="9">
                  <c:v>0.74260070298231107</c:v>
                </c:pt>
                <c:pt idx="10">
                  <c:v>0.80957511943102367</c:v>
                </c:pt>
                <c:pt idx="11">
                  <c:v>0.80424666272690615</c:v>
                </c:pt>
                <c:pt idx="12">
                  <c:v>0.93931456039260097</c:v>
                </c:pt>
                <c:pt idx="13">
                  <c:v>0.81191754177255826</c:v>
                </c:pt>
                <c:pt idx="14">
                  <c:v>1.7363144316795243</c:v>
                </c:pt>
                <c:pt idx="15">
                  <c:v>0.79304189515873358</c:v>
                </c:pt>
                <c:pt idx="16">
                  <c:v>0.81705222727596671</c:v>
                </c:pt>
                <c:pt idx="17">
                  <c:v>0.73783777128257944</c:v>
                </c:pt>
                <c:pt idx="18">
                  <c:v>0.80883074698448587</c:v>
                </c:pt>
                <c:pt idx="19">
                  <c:v>0.78122335915337149</c:v>
                </c:pt>
                <c:pt idx="20">
                  <c:v>0.73597595293913776</c:v>
                </c:pt>
                <c:pt idx="21">
                  <c:v>0.81938779703792941</c:v>
                </c:pt>
                <c:pt idx="22">
                  <c:v>1.0337866766404369</c:v>
                </c:pt>
                <c:pt idx="23">
                  <c:v>1.3957168996108149</c:v>
                </c:pt>
                <c:pt idx="24">
                  <c:v>0.85902249634650263</c:v>
                </c:pt>
                <c:pt idx="25">
                  <c:v>0.7181085143411835</c:v>
                </c:pt>
                <c:pt idx="26">
                  <c:v>0.7801160796008606</c:v>
                </c:pt>
                <c:pt idx="27">
                  <c:v>0.87306548629876646</c:v>
                </c:pt>
                <c:pt idx="28">
                  <c:v>0.86974874334729513</c:v>
                </c:pt>
                <c:pt idx="29">
                  <c:v>0.79415715222044148</c:v>
                </c:pt>
                <c:pt idx="30">
                  <c:v>0.73626138196280788</c:v>
                </c:pt>
                <c:pt idx="31">
                  <c:v>0.83983322477937172</c:v>
                </c:pt>
                <c:pt idx="32">
                  <c:v>0.86901909000022481</c:v>
                </c:pt>
                <c:pt idx="33">
                  <c:v>0.84686728895561125</c:v>
                </c:pt>
                <c:pt idx="34">
                  <c:v>0.81674600232636285</c:v>
                </c:pt>
                <c:pt idx="35">
                  <c:v>0.80134302270041458</c:v>
                </c:pt>
                <c:pt idx="36">
                  <c:v>0.91967106040337476</c:v>
                </c:pt>
                <c:pt idx="37">
                  <c:v>0.80304417239487025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0.98965311808985601</c:v>
                </c:pt>
                <c:pt idx="1">
                  <c:v>0.94781600658347243</c:v>
                </c:pt>
                <c:pt idx="2">
                  <c:v>0.94957069034557851</c:v>
                </c:pt>
                <c:pt idx="3">
                  <c:v>1.2909200830577152</c:v>
                </c:pt>
                <c:pt idx="4">
                  <c:v>0.95065816401046588</c:v>
                </c:pt>
                <c:pt idx="5">
                  <c:v>0.94815751103503221</c:v>
                </c:pt>
                <c:pt idx="6">
                  <c:v>0.94915755925253698</c:v>
                </c:pt>
                <c:pt idx="7">
                  <c:v>0.94896175177415709</c:v>
                </c:pt>
                <c:pt idx="8">
                  <c:v>0.94647160539142328</c:v>
                </c:pt>
                <c:pt idx="9">
                  <c:v>0.94687843115634762</c:v>
                </c:pt>
                <c:pt idx="10">
                  <c:v>0.94888766364980892</c:v>
                </c:pt>
                <c:pt idx="11">
                  <c:v>0.94872780994868544</c:v>
                </c:pt>
                <c:pt idx="12">
                  <c:v>0.96652394208366865</c:v>
                </c:pt>
                <c:pt idx="13">
                  <c:v>0.94895793632005521</c:v>
                </c:pt>
                <c:pt idx="14">
                  <c:v>1.2693838931726995</c:v>
                </c:pt>
                <c:pt idx="15">
                  <c:v>0.94839166692164023</c:v>
                </c:pt>
                <c:pt idx="16">
                  <c:v>0.94911197688515725</c:v>
                </c:pt>
                <c:pt idx="17">
                  <c:v>0.94673554320535558</c:v>
                </c:pt>
                <c:pt idx="18">
                  <c:v>0.94886533247641291</c:v>
                </c:pt>
                <c:pt idx="19">
                  <c:v>0.94803711084147935</c:v>
                </c:pt>
                <c:pt idx="20">
                  <c:v>0.94667968865505236</c:v>
                </c:pt>
                <c:pt idx="21">
                  <c:v>0.9491820439780162</c:v>
                </c:pt>
                <c:pt idx="22">
                  <c:v>1.0024233462578465</c:v>
                </c:pt>
                <c:pt idx="23">
                  <c:v>1.13995683098659</c:v>
                </c:pt>
                <c:pt idx="24">
                  <c:v>0.95037108495727318</c:v>
                </c:pt>
                <c:pt idx="25">
                  <c:v>0.94614366549711382</c:v>
                </c:pt>
                <c:pt idx="26">
                  <c:v>0.94800389245490413</c:v>
                </c:pt>
                <c:pt idx="27">
                  <c:v>0.95079237465584132</c:v>
                </c:pt>
                <c:pt idx="28">
                  <c:v>0.95069287236729727</c:v>
                </c:pt>
                <c:pt idx="29">
                  <c:v>0.9484251246334916</c:v>
                </c:pt>
                <c:pt idx="30">
                  <c:v>0.9466882515257623</c:v>
                </c:pt>
                <c:pt idx="31">
                  <c:v>0.94979540681025953</c:v>
                </c:pt>
                <c:pt idx="32">
                  <c:v>0.950670982766885</c:v>
                </c:pt>
                <c:pt idx="33">
                  <c:v>0.95000642873554675</c:v>
                </c:pt>
                <c:pt idx="34">
                  <c:v>0.94910279013666921</c:v>
                </c:pt>
                <c:pt idx="35">
                  <c:v>0.94864070074789075</c:v>
                </c:pt>
                <c:pt idx="36">
                  <c:v>0.95905941208776313</c:v>
                </c:pt>
                <c:pt idx="37">
                  <c:v>0.94869173523872452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0.98415666707052951</c:v>
                </c:pt>
                <c:pt idx="1">
                  <c:v>0.90641353822639759</c:v>
                </c:pt>
                <c:pt idx="2">
                  <c:v>0.7817688664056972</c:v>
                </c:pt>
                <c:pt idx="3">
                  <c:v>0.83392074524494786</c:v>
                </c:pt>
                <c:pt idx="4">
                  <c:v>0.86265875783762758</c:v>
                </c:pt>
                <c:pt idx="5">
                  <c:v>0.81769866108640799</c:v>
                </c:pt>
                <c:pt idx="6">
                  <c:v>0.67952228810080983</c:v>
                </c:pt>
                <c:pt idx="7">
                  <c:v>1.119821846005735</c:v>
                </c:pt>
                <c:pt idx="8">
                  <c:v>0.77792744799733193</c:v>
                </c:pt>
                <c:pt idx="9">
                  <c:v>0.95162001331085855</c:v>
                </c:pt>
                <c:pt idx="10">
                  <c:v>0.85241559847158199</c:v>
                </c:pt>
                <c:pt idx="11">
                  <c:v>0.81383433910264535</c:v>
                </c:pt>
                <c:pt idx="12">
                  <c:v>0.87647871731249671</c:v>
                </c:pt>
                <c:pt idx="13">
                  <c:v>0.77566387669483405</c:v>
                </c:pt>
                <c:pt idx="14">
                  <c:v>0.83052458116300443</c:v>
                </c:pt>
                <c:pt idx="15">
                  <c:v>0.76757004399983242</c:v>
                </c:pt>
                <c:pt idx="16">
                  <c:v>0.88211570647008253</c:v>
                </c:pt>
                <c:pt idx="17">
                  <c:v>0.84301055907726741</c:v>
                </c:pt>
                <c:pt idx="18">
                  <c:v>0.79551755147705394</c:v>
                </c:pt>
                <c:pt idx="19">
                  <c:v>0.80771466367685052</c:v>
                </c:pt>
                <c:pt idx="20">
                  <c:v>0.96996575899091431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0.98356394262128177</c:v>
                </c:pt>
                <c:pt idx="1">
                  <c:v>0.95402155366051156</c:v>
                </c:pt>
                <c:pt idx="2">
                  <c:v>0.94805347605904911</c:v>
                </c:pt>
                <c:pt idx="3">
                  <c:v>0.94961803242422671</c:v>
                </c:pt>
                <c:pt idx="4">
                  <c:v>0.95048017280200714</c:v>
                </c:pt>
                <c:pt idx="5">
                  <c:v>0.94913136989947067</c:v>
                </c:pt>
                <c:pt idx="6">
                  <c:v>0.9449860787099027</c:v>
                </c:pt>
                <c:pt idx="7">
                  <c:v>1.0351167106166594</c:v>
                </c:pt>
                <c:pt idx="8">
                  <c:v>0.9479382335067984</c:v>
                </c:pt>
                <c:pt idx="9">
                  <c:v>0.9712000141926066</c:v>
                </c:pt>
                <c:pt idx="10">
                  <c:v>0.95017287802102579</c:v>
                </c:pt>
                <c:pt idx="11">
                  <c:v>0.94901544023995765</c:v>
                </c:pt>
                <c:pt idx="12">
                  <c:v>0.95089477158625324</c:v>
                </c:pt>
                <c:pt idx="13">
                  <c:v>0.94787032636772317</c:v>
                </c:pt>
                <c:pt idx="14">
                  <c:v>0.94951614750176838</c:v>
                </c:pt>
                <c:pt idx="15">
                  <c:v>0.94762751138687329</c:v>
                </c:pt>
                <c:pt idx="16">
                  <c:v>0.95106388126098085</c:v>
                </c:pt>
                <c:pt idx="17">
                  <c:v>0.94989072683919618</c:v>
                </c:pt>
                <c:pt idx="18">
                  <c:v>0.94846593661118983</c:v>
                </c:pt>
                <c:pt idx="19">
                  <c:v>0.94883184997718373</c:v>
                </c:pt>
                <c:pt idx="20">
                  <c:v>0.97817139755102789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1.5861750229802185</c:v>
                </c:pt>
                <c:pt idx="1">
                  <c:v>1.2487265347585983</c:v>
                </c:pt>
                <c:pt idx="2">
                  <c:v>0.97509382114570209</c:v>
                </c:pt>
                <c:pt idx="3">
                  <c:v>1.0817850389394883</c:v>
                </c:pt>
                <c:pt idx="4">
                  <c:v>0.85954345217706984</c:v>
                </c:pt>
                <c:pt idx="5">
                  <c:v>1.0016325437536635</c:v>
                </c:pt>
                <c:pt idx="6">
                  <c:v>1.1256341896257993</c:v>
                </c:pt>
                <c:pt idx="7">
                  <c:v>0.92922278709071793</c:v>
                </c:pt>
                <c:pt idx="8">
                  <c:v>0.90845699487806031</c:v>
                </c:pt>
                <c:pt idx="9">
                  <c:v>0.83460230440297656</c:v>
                </c:pt>
                <c:pt idx="10">
                  <c:v>0.9744747029768045</c:v>
                </c:pt>
                <c:pt idx="11">
                  <c:v>0.94868836041883386</c:v>
                </c:pt>
                <c:pt idx="12">
                  <c:v>0.77582133005739151</c:v>
                </c:pt>
                <c:pt idx="13">
                  <c:v>0.83249441164500559</c:v>
                </c:pt>
                <c:pt idx="14">
                  <c:v>1.036517509852914</c:v>
                </c:pt>
                <c:pt idx="15">
                  <c:v>1.0310196738303619</c:v>
                </c:pt>
                <c:pt idx="16">
                  <c:v>0.84738572036224691</c:v>
                </c:pt>
                <c:pt idx="17">
                  <c:v>0.79714372992038429</c:v>
                </c:pt>
                <c:pt idx="18">
                  <c:v>0.79982503720063702</c:v>
                </c:pt>
                <c:pt idx="19">
                  <c:v>0.79237431172075812</c:v>
                </c:pt>
                <c:pt idx="20">
                  <c:v>0.73153168701815652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1.2123309178669632</c:v>
                </c:pt>
                <c:pt idx="1">
                  <c:v>1.0841004923427475</c:v>
                </c:pt>
                <c:pt idx="2">
                  <c:v>0.98012006116984729</c:v>
                </c:pt>
                <c:pt idx="3">
                  <c:v>1.0206627239314858</c:v>
                </c:pt>
                <c:pt idx="4">
                  <c:v>0.95038671363219052</c:v>
                </c:pt>
                <c:pt idx="5">
                  <c:v>0.99020477576087274</c:v>
                </c:pt>
                <c:pt idx="6">
                  <c:v>1.0373254011922843</c:v>
                </c:pt>
                <c:pt idx="7">
                  <c:v>0.96268906822895317</c:v>
                </c:pt>
                <c:pt idx="8">
                  <c:v>0.95479806718814308</c:v>
                </c:pt>
                <c:pt idx="9">
                  <c:v>0.94963847919896771</c:v>
                </c:pt>
                <c:pt idx="10">
                  <c:v>0.97988479626566627</c:v>
                </c:pt>
                <c:pt idx="11">
                  <c:v>0.97008598609363716</c:v>
                </c:pt>
                <c:pt idx="12">
                  <c:v>0.94787504996860006</c:v>
                </c:pt>
                <c:pt idx="13">
                  <c:v>0.94957524241622826</c:v>
                </c:pt>
                <c:pt idx="14">
                  <c:v>1.0034610628785878</c:v>
                </c:pt>
                <c:pt idx="15">
                  <c:v>1.0013718851900177</c:v>
                </c:pt>
                <c:pt idx="16">
                  <c:v>0.95002198167774565</c:v>
                </c:pt>
                <c:pt idx="17">
                  <c:v>0.94851472196448994</c:v>
                </c:pt>
                <c:pt idx="18">
                  <c:v>0.94859516118289722</c:v>
                </c:pt>
                <c:pt idx="19">
                  <c:v>0.948371639418501</c:v>
                </c:pt>
                <c:pt idx="20">
                  <c:v>0.94654636067742293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0.89454111449172236</c:v>
                </c:pt>
                <c:pt idx="1">
                  <c:v>1.107035788381475</c:v>
                </c:pt>
                <c:pt idx="2">
                  <c:v>0.8451608080391626</c:v>
                </c:pt>
                <c:pt idx="3">
                  <c:v>1.0397732173023151</c:v>
                </c:pt>
                <c:pt idx="4">
                  <c:v>1.0724903802055676</c:v>
                </c:pt>
                <c:pt idx="5">
                  <c:v>0.87995212813079082</c:v>
                </c:pt>
                <c:pt idx="6">
                  <c:v>0.82035333109609487</c:v>
                </c:pt>
                <c:pt idx="7">
                  <c:v>0.96551361869160479</c:v>
                </c:pt>
                <c:pt idx="8">
                  <c:v>0.95262088201516371</c:v>
                </c:pt>
                <c:pt idx="9">
                  <c:v>0.95761468343946876</c:v>
                </c:pt>
                <c:pt idx="10">
                  <c:v>0.97506088718240347</c:v>
                </c:pt>
                <c:pt idx="11">
                  <c:v>1.1047432295372481</c:v>
                </c:pt>
                <c:pt idx="12">
                  <c:v>1.0443413313687067</c:v>
                </c:pt>
                <c:pt idx="13">
                  <c:v>1.3432873169880974</c:v>
                </c:pt>
                <c:pt idx="14">
                  <c:v>0.93385828315099517</c:v>
                </c:pt>
                <c:pt idx="15">
                  <c:v>0.9082323197706178</c:v>
                </c:pt>
                <c:pt idx="16">
                  <c:v>1.0129021005252061</c:v>
                </c:pt>
                <c:pt idx="17">
                  <c:v>1.3179343400997754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0.95143664350162993</c:v>
                </c:pt>
                <c:pt idx="1">
                  <c:v>1.0302580087194408</c:v>
                </c:pt>
                <c:pt idx="2">
                  <c:v>0.94995523430805306</c:v>
                </c:pt>
                <c:pt idx="3">
                  <c:v>1.00469823170936</c:v>
                </c:pt>
                <c:pt idx="4">
                  <c:v>1.017130753612596</c:v>
                </c:pt>
                <c:pt idx="5">
                  <c:v>0.95099897391080179</c:v>
                </c:pt>
                <c:pt idx="6">
                  <c:v>0.94921100999976105</c:v>
                </c:pt>
                <c:pt idx="7">
                  <c:v>0.97647958423729031</c:v>
                </c:pt>
                <c:pt idx="8">
                  <c:v>0.97158034430024243</c:v>
                </c:pt>
                <c:pt idx="9">
                  <c:v>0.97347798884147863</c:v>
                </c:pt>
                <c:pt idx="10">
                  <c:v>0.98010754626379371</c:v>
                </c:pt>
                <c:pt idx="11">
                  <c:v>1.0293868363586345</c:v>
                </c:pt>
                <c:pt idx="12">
                  <c:v>1.006434115054589</c:v>
                </c:pt>
                <c:pt idx="13">
                  <c:v>1.1200335895899571</c:v>
                </c:pt>
                <c:pt idx="14">
                  <c:v>0.96445055673185864</c:v>
                </c:pt>
                <c:pt idx="15">
                  <c:v>0.95471269064731512</c:v>
                </c:pt>
                <c:pt idx="16">
                  <c:v>0.99448720733405849</c:v>
                </c:pt>
                <c:pt idx="17">
                  <c:v>1.1103994583723948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0.9040424300001636</c:v>
                </c:pt>
                <c:pt idx="1">
                  <c:v>0.82950099133132771</c:v>
                </c:pt>
                <c:pt idx="2">
                  <c:v>0.85230379881849361</c:v>
                </c:pt>
                <c:pt idx="3">
                  <c:v>0.83478405838475689</c:v>
                </c:pt>
                <c:pt idx="4">
                  <c:v>0.89203338613135497</c:v>
                </c:pt>
                <c:pt idx="5">
                  <c:v>0.80448533454605597</c:v>
                </c:pt>
                <c:pt idx="6">
                  <c:v>0.74967263739415613</c:v>
                </c:pt>
                <c:pt idx="7">
                  <c:v>0.8112592694155476</c:v>
                </c:pt>
                <c:pt idx="8">
                  <c:v>0.74300244132126014</c:v>
                </c:pt>
                <c:pt idx="9">
                  <c:v>0.8604215571501681</c:v>
                </c:pt>
                <c:pt idx="10">
                  <c:v>0.99319236315072268</c:v>
                </c:pt>
                <c:pt idx="11">
                  <c:v>1.3111010887276824</c:v>
                </c:pt>
                <c:pt idx="12">
                  <c:v>0.92368064385936066</c:v>
                </c:pt>
                <c:pt idx="13">
                  <c:v>0.99665347541612881</c:v>
                </c:pt>
                <c:pt idx="14">
                  <c:v>0.98000573913966182</c:v>
                </c:pt>
                <c:pt idx="15">
                  <c:v>1.379556577740924</c:v>
                </c:pt>
                <c:pt idx="16">
                  <c:v>1.3743846837333875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0.95312053253454276</c:v>
                </c:pt>
                <c:pt idx="1">
                  <c:v>0.94948543980681799</c:v>
                </c:pt>
                <c:pt idx="2">
                  <c:v>0.95016952403143307</c:v>
                </c:pt>
                <c:pt idx="3">
                  <c:v>0.94964393181842111</c:v>
                </c:pt>
                <c:pt idx="4">
                  <c:v>0.951361411650819</c:v>
                </c:pt>
                <c:pt idx="5">
                  <c:v>0.9487349701032598</c:v>
                </c:pt>
                <c:pt idx="6">
                  <c:v>0.94709058918870292</c:v>
                </c:pt>
                <c:pt idx="7">
                  <c:v>0.94893818814934472</c:v>
                </c:pt>
                <c:pt idx="8">
                  <c:v>0.94689048330651604</c:v>
                </c:pt>
                <c:pt idx="9">
                  <c:v>0.95041305678138333</c:v>
                </c:pt>
                <c:pt idx="10">
                  <c:v>0.98699750713175494</c:v>
                </c:pt>
                <c:pt idx="11">
                  <c:v>1.1078028228509995</c:v>
                </c:pt>
                <c:pt idx="12">
                  <c:v>0.96058305380103748</c:v>
                </c:pt>
                <c:pt idx="13">
                  <c:v>0.9883127297926092</c:v>
                </c:pt>
                <c:pt idx="14">
                  <c:v>0.98198659000755184</c:v>
                </c:pt>
                <c:pt idx="15">
                  <c:v>1.1338159086760313</c:v>
                </c:pt>
                <c:pt idx="16">
                  <c:v>1.1318505889531678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0.86810184760620634</c:v>
                </c:pt>
                <c:pt idx="1">
                  <c:v>1.024440544836938</c:v>
                </c:pt>
                <c:pt idx="2">
                  <c:v>0.89124681227012936</c:v>
                </c:pt>
                <c:pt idx="3">
                  <c:v>0.84699394824684149</c:v>
                </c:pt>
                <c:pt idx="4">
                  <c:v>0.76222730711724929</c:v>
                </c:pt>
                <c:pt idx="5">
                  <c:v>0.6616323379959983</c:v>
                </c:pt>
                <c:pt idx="6">
                  <c:v>0.7282494428821531</c:v>
                </c:pt>
                <c:pt idx="7">
                  <c:v>0.72701907185029579</c:v>
                </c:pt>
                <c:pt idx="8">
                  <c:v>0.89697542399398644</c:v>
                </c:pt>
                <c:pt idx="9">
                  <c:v>0.85333393442859684</c:v>
                </c:pt>
                <c:pt idx="10">
                  <c:v>0.87900444087935459</c:v>
                </c:pt>
                <c:pt idx="11">
                  <c:v>0.8874587907282141</c:v>
                </c:pt>
                <c:pt idx="12">
                  <c:v>0.75686929777772538</c:v>
                </c:pt>
                <c:pt idx="13">
                  <c:v>0.80881213222132275</c:v>
                </c:pt>
                <c:pt idx="14">
                  <c:v>0.8126294302436059</c:v>
                </c:pt>
                <c:pt idx="15">
                  <c:v>0.81501128587631611</c:v>
                </c:pt>
                <c:pt idx="16">
                  <c:v>0.70996716242077806</c:v>
                </c:pt>
                <c:pt idx="17">
                  <c:v>0.74628469347864257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0.95064346549506451</c:v>
                </c:pt>
                <c:pt idx="1">
                  <c:v>0.99887181617251686</c:v>
                </c:pt>
                <c:pt idx="2">
                  <c:v>0.95133781443498222</c:v>
                </c:pt>
                <c:pt idx="3">
                  <c:v>0.95001022851428341</c:v>
                </c:pt>
                <c:pt idx="4">
                  <c:v>0.94746722928039584</c:v>
                </c:pt>
                <c:pt idx="5">
                  <c:v>0.94444938020675817</c:v>
                </c:pt>
                <c:pt idx="6">
                  <c:v>0.94644789335334278</c:v>
                </c:pt>
                <c:pt idx="7">
                  <c:v>0.9464109822223874</c:v>
                </c:pt>
                <c:pt idx="8">
                  <c:v>0.95150967278669785</c:v>
                </c:pt>
                <c:pt idx="9">
                  <c:v>0.95020042809973626</c:v>
                </c:pt>
                <c:pt idx="10">
                  <c:v>0.95097054329325903</c:v>
                </c:pt>
                <c:pt idx="11">
                  <c:v>0.95122417378872492</c:v>
                </c:pt>
                <c:pt idx="12">
                  <c:v>0.94730648900020997</c:v>
                </c:pt>
                <c:pt idx="13">
                  <c:v>0.94886477403351788</c:v>
                </c:pt>
                <c:pt idx="14">
                  <c:v>0.94897929297418637</c:v>
                </c:pt>
                <c:pt idx="15">
                  <c:v>0.94905074864316774</c:v>
                </c:pt>
                <c:pt idx="16">
                  <c:v>0.94589942493950163</c:v>
                </c:pt>
                <c:pt idx="17">
                  <c:v>0.94698895087123758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K61" activePane="bottomRight" state="frozen"/>
      <selection pane="topRight" activeCell="D1" sqref="D1"/>
      <selection pane="bottomLeft" activeCell="A7" sqref="A7"/>
      <selection pane="bottomRight" activeCell="U374" sqref="U374"/>
    </sheetView>
  </sheetViews>
  <sheetFormatPr baseColWidth="10" defaultColWidth="11.453125" defaultRowHeight="14.5"/>
  <cols>
    <col min="1" max="1" width="4.7265625" customWidth="1"/>
    <col min="2" max="2" width="11.54296875" style="84" customWidth="1"/>
    <col min="3" max="3" width="18.453125" style="84" customWidth="1"/>
    <col min="4" max="4" width="17.26953125" style="84" bestFit="1" customWidth="1"/>
    <col min="5" max="5" width="15.1796875" style="84" bestFit="1" customWidth="1"/>
    <col min="6" max="7" width="11.453125" style="84"/>
    <col min="8" max="8" width="14.453125" style="84" bestFit="1" customWidth="1"/>
    <col min="9" max="9" width="9.81640625" style="84" bestFit="1" customWidth="1"/>
    <col min="10" max="10" width="14" style="84" bestFit="1" customWidth="1"/>
    <col min="11" max="11" width="11.453125" style="84"/>
    <col min="12" max="12" width="13.7265625" style="84" bestFit="1" customWidth="1"/>
    <col min="13" max="13" width="17.81640625" style="84" bestFit="1" customWidth="1"/>
    <col min="14" max="14" width="17.26953125" style="84" bestFit="1" customWidth="1"/>
    <col min="15" max="15" width="13.81640625" style="84" bestFit="1" customWidth="1"/>
    <col min="16" max="16" width="11.453125" style="84"/>
    <col min="17" max="17" width="12.54296875" style="84" customWidth="1"/>
    <col min="18" max="18" width="14.81640625" style="84" customWidth="1"/>
    <col min="19" max="19" width="13.26953125" style="84" bestFit="1" customWidth="1"/>
    <col min="20" max="20" width="13" style="84" customWidth="1"/>
    <col min="21" max="21" width="16.54296875" style="84" customWidth="1"/>
    <col min="22" max="22" width="13.1796875" style="84" customWidth="1"/>
    <col min="24" max="24" width="17.26953125" style="84" bestFit="1" customWidth="1"/>
    <col min="25" max="25" width="13.81640625" style="84" bestFit="1" customWidth="1"/>
  </cols>
  <sheetData>
    <row r="1" spans="2:27" ht="29">
      <c r="B1" s="68" t="s">
        <v>0</v>
      </c>
      <c r="C1" s="68" t="s">
        <v>1</v>
      </c>
      <c r="D1" s="240" t="s">
        <v>2</v>
      </c>
      <c r="E1" s="240"/>
      <c r="F1" s="240"/>
      <c r="G1" s="241" t="s">
        <v>3</v>
      </c>
      <c r="H1" s="241"/>
      <c r="I1" s="241" t="s">
        <v>4</v>
      </c>
      <c r="J1" s="241"/>
      <c r="K1" s="241"/>
      <c r="L1" s="241"/>
      <c r="M1" s="69" t="s">
        <v>5</v>
      </c>
      <c r="N1" s="242" t="s">
        <v>6</v>
      </c>
      <c r="O1" s="242"/>
      <c r="P1" s="242"/>
      <c r="Q1" s="70" t="s">
        <v>7</v>
      </c>
      <c r="R1" s="234" t="s">
        <v>8</v>
      </c>
      <c r="S1" s="234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5" t="s">
        <v>448</v>
      </c>
      <c r="E2" s="236"/>
      <c r="F2" s="236"/>
      <c r="G2" s="237" t="s">
        <v>13</v>
      </c>
      <c r="H2" s="237"/>
      <c r="I2" s="179" t="s">
        <v>14</v>
      </c>
      <c r="J2" s="179"/>
      <c r="K2" s="179"/>
      <c r="L2" s="179"/>
      <c r="M2" s="180" t="str">
        <f>D2</f>
        <v>Jan-Mai</v>
      </c>
      <c r="N2" s="238" t="str">
        <f>D2</f>
        <v>Jan-Mai</v>
      </c>
      <c r="O2" s="239"/>
      <c r="P2" s="239"/>
      <c r="Q2" s="181" t="str">
        <f>RIGHT(N2,4)</f>
        <v>-Mai</v>
      </c>
      <c r="R2" s="243" t="s">
        <v>15</v>
      </c>
      <c r="S2" s="243"/>
      <c r="T2" s="73" t="s">
        <v>16</v>
      </c>
      <c r="U2" s="76" t="str">
        <f>D2</f>
        <v>Jan-Mai</v>
      </c>
      <c r="V2" s="74" t="str">
        <f>U2</f>
        <v>Jan-Mai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39" t="s">
        <v>20</v>
      </c>
      <c r="H3" s="239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45658</v>
      </c>
      <c r="V3" s="74"/>
      <c r="X3" s="184"/>
      <c r="Y3" s="179"/>
    </row>
    <row r="4" spans="2:27">
      <c r="B4" s="183"/>
      <c r="C4" s="77">
        <f>J367</f>
        <v>-209.86899791479016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" customHeight="1">
      <c r="B7" s="200">
        <v>301</v>
      </c>
      <c r="C7" t="s">
        <v>35</v>
      </c>
      <c r="D7" s="1">
        <v>19153457</v>
      </c>
      <c r="E7" s="86">
        <f>D7/T7*1000</f>
        <v>26444.458711289677</v>
      </c>
      <c r="F7" s="87">
        <f t="shared" ref="F7:F70" si="0">E7/E$365</f>
        <v>1.3163807158051994</v>
      </c>
      <c r="G7" s="189">
        <f>($E$365+$Y$365-E7-Y7)*0.62</f>
        <v>-3939.8993770146426</v>
      </c>
      <c r="H7" s="189">
        <f>G7*T7/1000</f>
        <v>-2853629.7197779357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-209.86899791479016</v>
      </c>
      <c r="L7" s="88">
        <f t="shared" ref="L7:L70" si="3">K7*T7/1000</f>
        <v>-152006.01649970337</v>
      </c>
      <c r="M7" s="89">
        <f>+H7+L7</f>
        <v>-3005635.7362776389</v>
      </c>
      <c r="N7" s="89">
        <f>D7+M7</f>
        <v>16147821.26372236</v>
      </c>
      <c r="O7" s="89">
        <f>N7/T7*1000</f>
        <v>22294.690336360243</v>
      </c>
      <c r="P7" s="90">
        <f t="shared" ref="P7:P70" si="4">O7/O$365</f>
        <v>1.109809081140456</v>
      </c>
      <c r="Q7" s="227">
        <v>-1562308.6119099436</v>
      </c>
      <c r="R7" s="90">
        <f>(D7-U7)/U7</f>
        <v>3.250504717588603E-2</v>
      </c>
      <c r="S7" s="90">
        <f>(E7-V7)/V7</f>
        <v>2.3124987793018238E-2</v>
      </c>
      <c r="T7" s="92">
        <v>724290</v>
      </c>
      <c r="U7" s="1">
        <v>18550473</v>
      </c>
      <c r="V7" s="1">
        <v>25846.752866756768</v>
      </c>
      <c r="W7" s="196"/>
      <c r="X7" s="1">
        <v>0</v>
      </c>
      <c r="Y7" s="89">
        <f>X7*1000/T7</f>
        <v>0</v>
      </c>
      <c r="Z7" s="1"/>
      <c r="AA7" s="1"/>
    </row>
    <row r="8" spans="2:27" ht="25" customHeight="1">
      <c r="B8" s="200">
        <v>1101</v>
      </c>
      <c r="C8" t="s">
        <v>36</v>
      </c>
      <c r="D8" s="1">
        <v>313888</v>
      </c>
      <c r="E8" s="86">
        <f t="shared" ref="E8:E71" si="5">D8/T8*1000</f>
        <v>20415.479674796748</v>
      </c>
      <c r="F8" s="87">
        <f>E8/E$365</f>
        <v>1.0162637110943078</v>
      </c>
      <c r="G8" s="189">
        <f t="shared" ref="G8:G71" si="6">($E$365+$Y$365-E8-Y8)*0.62</f>
        <v>-201.9323743890271</v>
      </c>
      <c r="H8" s="189">
        <f t="shared" ref="H8:H70" si="7">G8*T8/1000</f>
        <v>-3104.7102562312916</v>
      </c>
      <c r="I8" s="189">
        <f t="shared" si="1"/>
        <v>0</v>
      </c>
      <c r="J8" s="88">
        <f t="shared" si="2"/>
        <v>0</v>
      </c>
      <c r="K8" s="189">
        <f t="shared" ref="K8:K71" si="8">I8+J$367</f>
        <v>-209.86899791479016</v>
      </c>
      <c r="L8" s="88">
        <f t="shared" si="3"/>
        <v>-3226.7358429398987</v>
      </c>
      <c r="M8" s="89">
        <f t="shared" ref="M8:M71" si="9">+H8+L8</f>
        <v>-6331.4460991711903</v>
      </c>
      <c r="N8" s="89">
        <f t="shared" ref="N8:N71" si="10">D8+M8</f>
        <v>307556.55390082882</v>
      </c>
      <c r="O8" s="89">
        <f t="shared" ref="O8:O71" si="11">N8/T8*1000</f>
        <v>20003.678302492932</v>
      </c>
      <c r="P8" s="90">
        <f t="shared" si="4"/>
        <v>0.99576461935031746</v>
      </c>
      <c r="Q8" s="227">
        <v>-543.99411770891038</v>
      </c>
      <c r="R8" s="90">
        <f t="shared" ref="R8:S71" si="12">(D8-U8)/U8</f>
        <v>0.14513781215227742</v>
      </c>
      <c r="S8" s="90">
        <f t="shared" si="12"/>
        <v>0.13366781390372778</v>
      </c>
      <c r="T8" s="92">
        <v>15375</v>
      </c>
      <c r="U8" s="1">
        <v>274105</v>
      </c>
      <c r="V8" s="1">
        <v>18008.343735628408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37</v>
      </c>
      <c r="D9" s="1">
        <v>3846912</v>
      </c>
      <c r="E9" s="86">
        <f t="shared" si="5"/>
        <v>25625.067444695349</v>
      </c>
      <c r="F9" s="87">
        <f t="shared" si="0"/>
        <v>1.2755921758006548</v>
      </c>
      <c r="G9" s="189">
        <f t="shared" si="6"/>
        <v>-3431.8767917261594</v>
      </c>
      <c r="H9" s="189">
        <f t="shared" si="7"/>
        <v>-515203.6396043062</v>
      </c>
      <c r="I9" s="189">
        <f t="shared" si="1"/>
        <v>0</v>
      </c>
      <c r="J9" s="88">
        <f t="shared" si="2"/>
        <v>0</v>
      </c>
      <c r="K9" s="189">
        <f t="shared" si="8"/>
        <v>-209.86899791479016</v>
      </c>
      <c r="L9" s="88">
        <f t="shared" si="3"/>
        <v>-31506.163573962043</v>
      </c>
      <c r="M9" s="89">
        <f t="shared" si="9"/>
        <v>-546709.80317826825</v>
      </c>
      <c r="N9" s="89">
        <f t="shared" si="10"/>
        <v>3300202.1968217315</v>
      </c>
      <c r="O9" s="89">
        <f t="shared" si="11"/>
        <v>21983.321655054398</v>
      </c>
      <c r="P9" s="90">
        <f t="shared" si="4"/>
        <v>1.0943094359387291</v>
      </c>
      <c r="Q9" s="227">
        <v>-260423.01308961381</v>
      </c>
      <c r="R9" s="93">
        <f t="shared" si="12"/>
        <v>6.163677944964175E-2</v>
      </c>
      <c r="S9" s="93">
        <f t="shared" si="12"/>
        <v>5.403461630403212E-2</v>
      </c>
      <c r="T9" s="92">
        <v>150123</v>
      </c>
      <c r="U9" s="1">
        <v>3623567</v>
      </c>
      <c r="V9" s="1">
        <v>24311.409747195532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38</v>
      </c>
      <c r="D10" s="1">
        <v>783361</v>
      </c>
      <c r="E10" s="86">
        <f>D10/T10*1000</f>
        <v>20378.267995109389</v>
      </c>
      <c r="F10" s="87">
        <f t="shared" si="0"/>
        <v>1.0144113480689212</v>
      </c>
      <c r="G10" s="189">
        <f t="shared" si="6"/>
        <v>-178.86113298286406</v>
      </c>
      <c r="H10" s="189">
        <f t="shared" si="7"/>
        <v>-6875.6008129942775</v>
      </c>
      <c r="I10" s="189">
        <f t="shared" si="1"/>
        <v>0</v>
      </c>
      <c r="J10" s="88">
        <f t="shared" si="2"/>
        <v>0</v>
      </c>
      <c r="K10" s="189">
        <f t="shared" si="8"/>
        <v>-209.86899791479016</v>
      </c>
      <c r="L10" s="88">
        <f t="shared" si="3"/>
        <v>-8067.5741488424483</v>
      </c>
      <c r="M10" s="89">
        <f t="shared" si="9"/>
        <v>-14943.174961836725</v>
      </c>
      <c r="N10" s="89">
        <f t="shared" si="10"/>
        <v>768417.82503816322</v>
      </c>
      <c r="O10" s="89">
        <f t="shared" si="11"/>
        <v>19989.537864211732</v>
      </c>
      <c r="P10" s="90">
        <f t="shared" si="4"/>
        <v>0.99506072140067026</v>
      </c>
      <c r="Q10" s="227">
        <v>-6039.3070776487002</v>
      </c>
      <c r="R10" s="93">
        <f t="shared" si="12"/>
        <v>8.9652515130565893E-2</v>
      </c>
      <c r="S10" s="93">
        <f t="shared" si="12"/>
        <v>8.5428945900981698E-2</v>
      </c>
      <c r="T10" s="92">
        <v>38441</v>
      </c>
      <c r="U10" s="1">
        <v>718909</v>
      </c>
      <c r="V10" s="1">
        <v>18774.391517810505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39</v>
      </c>
      <c r="D11" s="1">
        <v>1771233</v>
      </c>
      <c r="E11" s="86">
        <f t="shared" si="5"/>
        <v>20860.613840863054</v>
      </c>
      <c r="F11" s="87">
        <f t="shared" si="0"/>
        <v>1.038422078507045</v>
      </c>
      <c r="G11" s="189">
        <f t="shared" si="6"/>
        <v>-477.91555735013657</v>
      </c>
      <c r="H11" s="189">
        <f t="shared" si="7"/>
        <v>-40578.854143485398</v>
      </c>
      <c r="I11" s="189">
        <f t="shared" si="1"/>
        <v>0</v>
      </c>
      <c r="J11" s="88">
        <f t="shared" si="2"/>
        <v>0</v>
      </c>
      <c r="K11" s="189">
        <f t="shared" si="8"/>
        <v>-209.86899791479016</v>
      </c>
      <c r="L11" s="88">
        <f t="shared" si="3"/>
        <v>-17819.556874949001</v>
      </c>
      <c r="M11" s="89">
        <f t="shared" si="9"/>
        <v>-58398.411018434403</v>
      </c>
      <c r="N11" s="89">
        <f t="shared" si="10"/>
        <v>1712834.5889815656</v>
      </c>
      <c r="O11" s="89">
        <f t="shared" si="11"/>
        <v>20172.829285598124</v>
      </c>
      <c r="P11" s="90">
        <f t="shared" si="4"/>
        <v>1.0041847989671573</v>
      </c>
      <c r="Q11" s="227">
        <v>-25623.083692125503</v>
      </c>
      <c r="R11" s="93">
        <f t="shared" si="12"/>
        <v>0.12760218386092148</v>
      </c>
      <c r="S11" s="93">
        <f t="shared" si="12"/>
        <v>0.11158616377169234</v>
      </c>
      <c r="T11" s="92">
        <v>84908</v>
      </c>
      <c r="U11" s="1">
        <v>1570796</v>
      </c>
      <c r="V11" s="1">
        <v>18766.528876251465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40</v>
      </c>
      <c r="D12" s="1">
        <v>56220</v>
      </c>
      <c r="E12" s="86">
        <f t="shared" si="5"/>
        <v>16677.543755562147</v>
      </c>
      <c r="F12" s="87">
        <f t="shared" si="0"/>
        <v>0.83019271547603379</v>
      </c>
      <c r="G12" s="189">
        <f t="shared" si="6"/>
        <v>2115.587895536426</v>
      </c>
      <c r="H12" s="189">
        <f t="shared" si="7"/>
        <v>7131.6467958532912</v>
      </c>
      <c r="I12" s="189">
        <f t="shared" si="1"/>
        <v>491.14110902947755</v>
      </c>
      <c r="J12" s="88">
        <f t="shared" si="2"/>
        <v>1655.6366785383689</v>
      </c>
      <c r="K12" s="189">
        <f t="shared" si="8"/>
        <v>281.27211111468739</v>
      </c>
      <c r="L12" s="88">
        <f t="shared" si="3"/>
        <v>948.16828656761118</v>
      </c>
      <c r="M12" s="89">
        <f t="shared" si="9"/>
        <v>8079.8150824209024</v>
      </c>
      <c r="N12" s="89">
        <f t="shared" si="10"/>
        <v>64299.815082420901</v>
      </c>
      <c r="O12" s="89">
        <f t="shared" si="11"/>
        <v>19074.40376221326</v>
      </c>
      <c r="P12" s="90">
        <f t="shared" si="4"/>
        <v>0.94950619153115934</v>
      </c>
      <c r="Q12" s="227">
        <v>4355.1196761136416</v>
      </c>
      <c r="R12" s="93">
        <f t="shared" si="12"/>
        <v>5.9215856208904044E-2</v>
      </c>
      <c r="S12" s="93">
        <f t="shared" si="12"/>
        <v>5.1674716918184996E-2</v>
      </c>
      <c r="T12" s="92">
        <v>3371</v>
      </c>
      <c r="U12" s="1">
        <v>53077</v>
      </c>
      <c r="V12" s="1">
        <v>15858.08186435614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41</v>
      </c>
      <c r="D13" s="1">
        <v>55306</v>
      </c>
      <c r="E13" s="86">
        <f t="shared" si="5"/>
        <v>16970.236268794106</v>
      </c>
      <c r="F13" s="87">
        <f t="shared" si="0"/>
        <v>0.84476267829076213</v>
      </c>
      <c r="G13" s="189">
        <f t="shared" si="6"/>
        <v>1934.1185373326114</v>
      </c>
      <c r="H13" s="189">
        <f t="shared" si="7"/>
        <v>6303.2923131669804</v>
      </c>
      <c r="I13" s="189">
        <f t="shared" si="1"/>
        <v>388.69872939829179</v>
      </c>
      <c r="J13" s="88">
        <f t="shared" si="2"/>
        <v>1266.7691591090329</v>
      </c>
      <c r="K13" s="189">
        <f t="shared" si="8"/>
        <v>178.82973148350163</v>
      </c>
      <c r="L13" s="88">
        <f t="shared" si="3"/>
        <v>582.80609490473182</v>
      </c>
      <c r="M13" s="89">
        <f t="shared" si="9"/>
        <v>6886.0984080717126</v>
      </c>
      <c r="N13" s="89">
        <f t="shared" si="10"/>
        <v>62192.09840807171</v>
      </c>
      <c r="O13" s="89">
        <f t="shared" si="11"/>
        <v>19083.184537610221</v>
      </c>
      <c r="P13" s="90">
        <f t="shared" si="4"/>
        <v>0.94994329041560122</v>
      </c>
      <c r="Q13" s="227">
        <v>2728.9541899894339</v>
      </c>
      <c r="R13" s="93">
        <f t="shared" si="12"/>
        <v>6.2453174526942656E-2</v>
      </c>
      <c r="S13" s="93">
        <f t="shared" si="12"/>
        <v>5.1694980369412911E-2</v>
      </c>
      <c r="T13" s="92">
        <v>3259</v>
      </c>
      <c r="U13" s="1">
        <v>52055</v>
      </c>
      <c r="V13" s="1">
        <v>16136.081835089894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42</v>
      </c>
      <c r="D14" s="1">
        <v>51437</v>
      </c>
      <c r="E14" s="86">
        <f t="shared" si="5"/>
        <v>17706.368330464717</v>
      </c>
      <c r="F14" s="87">
        <f t="shared" si="0"/>
        <v>0.88140665201881641</v>
      </c>
      <c r="G14" s="189">
        <f t="shared" si="6"/>
        <v>1477.7166590968327</v>
      </c>
      <c r="H14" s="189">
        <f t="shared" si="7"/>
        <v>4292.7668946762988</v>
      </c>
      <c r="I14" s="189">
        <f t="shared" si="1"/>
        <v>131.05250781357807</v>
      </c>
      <c r="J14" s="88">
        <f t="shared" si="2"/>
        <v>380.7075351984443</v>
      </c>
      <c r="K14" s="189">
        <f t="shared" si="8"/>
        <v>-78.816490101212082</v>
      </c>
      <c r="L14" s="88">
        <f t="shared" si="3"/>
        <v>-228.9619037440211</v>
      </c>
      <c r="M14" s="89">
        <f t="shared" si="9"/>
        <v>4063.8049909322776</v>
      </c>
      <c r="N14" s="89">
        <f t="shared" si="10"/>
        <v>55500.80499093228</v>
      </c>
      <c r="O14" s="89">
        <f t="shared" si="11"/>
        <v>19105.268499460337</v>
      </c>
      <c r="P14" s="90">
        <f t="shared" si="4"/>
        <v>0.9510426096274428</v>
      </c>
      <c r="Q14" s="227">
        <v>2138.9466713468155</v>
      </c>
      <c r="R14" s="93">
        <f t="shared" si="12"/>
        <v>9.4008550098900398E-2</v>
      </c>
      <c r="S14" s="93">
        <f t="shared" si="12"/>
        <v>8.9112814762829562E-2</v>
      </c>
      <c r="T14" s="92">
        <v>2905</v>
      </c>
      <c r="U14" s="1">
        <v>47017</v>
      </c>
      <c r="V14" s="1">
        <v>16257.607192254496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43</v>
      </c>
      <c r="D15" s="1">
        <v>341772</v>
      </c>
      <c r="E15" s="86">
        <f t="shared" si="5"/>
        <v>17031.544326506202</v>
      </c>
      <c r="F15" s="87">
        <f t="shared" si="0"/>
        <v>0.84781453674537366</v>
      </c>
      <c r="G15" s="189">
        <f t="shared" si="6"/>
        <v>1896.1075415511116</v>
      </c>
      <c r="H15" s="189">
        <f t="shared" si="7"/>
        <v>38049.190036306158</v>
      </c>
      <c r="I15" s="189">
        <f t="shared" si="1"/>
        <v>367.24090919905808</v>
      </c>
      <c r="J15" s="88">
        <f t="shared" si="2"/>
        <v>7369.4233248974988</v>
      </c>
      <c r="K15" s="189">
        <f t="shared" si="8"/>
        <v>157.37191128426792</v>
      </c>
      <c r="L15" s="88">
        <f t="shared" si="3"/>
        <v>3157.9821437414048</v>
      </c>
      <c r="M15" s="89">
        <f t="shared" si="9"/>
        <v>41207.172180047564</v>
      </c>
      <c r="N15" s="89">
        <f t="shared" si="10"/>
        <v>382979.17218004755</v>
      </c>
      <c r="O15" s="89">
        <f t="shared" si="11"/>
        <v>19085.023779341584</v>
      </c>
      <c r="P15" s="90">
        <f t="shared" si="4"/>
        <v>0.95003484616923961</v>
      </c>
      <c r="Q15" s="227">
        <v>12211.945357630568</v>
      </c>
      <c r="R15" s="93">
        <f t="shared" si="12"/>
        <v>0.13180029936550408</v>
      </c>
      <c r="S15" s="93">
        <f t="shared" si="12"/>
        <v>0.11826404223450671</v>
      </c>
      <c r="T15" s="92">
        <v>20067</v>
      </c>
      <c r="U15" s="1">
        <v>301972</v>
      </c>
      <c r="V15" s="1">
        <v>15230.342462298886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44</v>
      </c>
      <c r="D16" s="1">
        <v>401949</v>
      </c>
      <c r="E16" s="86">
        <f t="shared" si="5"/>
        <v>18972.387425658453</v>
      </c>
      <c r="F16" s="87">
        <f t="shared" si="0"/>
        <v>0.94442791257661685</v>
      </c>
      <c r="G16" s="189">
        <f t="shared" si="6"/>
        <v>692.78482007671596</v>
      </c>
      <c r="H16" s="189">
        <f t="shared" si="7"/>
        <v>14677.339198145304</v>
      </c>
      <c r="I16" s="189">
        <f t="shared" si="1"/>
        <v>0</v>
      </c>
      <c r="J16" s="88">
        <f t="shared" si="2"/>
        <v>0</v>
      </c>
      <c r="K16" s="189">
        <f t="shared" si="8"/>
        <v>-209.86899791479016</v>
      </c>
      <c r="L16" s="88">
        <f t="shared" si="3"/>
        <v>-4446.2845898227442</v>
      </c>
      <c r="M16" s="89">
        <f t="shared" si="9"/>
        <v>10231.05460832256</v>
      </c>
      <c r="N16" s="89">
        <f t="shared" si="10"/>
        <v>412180.05460832256</v>
      </c>
      <c r="O16" s="89">
        <f t="shared" si="11"/>
        <v>19455.303247820379</v>
      </c>
      <c r="P16" s="90">
        <f t="shared" si="4"/>
        <v>0.96846701591359485</v>
      </c>
      <c r="Q16" s="227">
        <v>3803.4849679492063</v>
      </c>
      <c r="R16" s="93">
        <f t="shared" si="12"/>
        <v>0.11331802557632598</v>
      </c>
      <c r="S16" s="93">
        <f t="shared" si="12"/>
        <v>9.8288810277787977E-2</v>
      </c>
      <c r="T16" s="92">
        <v>21186</v>
      </c>
      <c r="U16" s="1">
        <v>361037</v>
      </c>
      <c r="V16" s="1">
        <v>17274.497607655499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45</v>
      </c>
      <c r="D17" s="1">
        <v>397144</v>
      </c>
      <c r="E17" s="86">
        <f t="shared" si="5"/>
        <v>19702.535099469165</v>
      </c>
      <c r="F17" s="87">
        <f t="shared" si="0"/>
        <v>0.98077398900752188</v>
      </c>
      <c r="G17" s="189">
        <f t="shared" si="6"/>
        <v>240.09326231407445</v>
      </c>
      <c r="H17" s="189">
        <f t="shared" si="7"/>
        <v>4839.5598884647989</v>
      </c>
      <c r="I17" s="189">
        <f t="shared" si="1"/>
        <v>0</v>
      </c>
      <c r="J17" s="88">
        <f t="shared" si="2"/>
        <v>0</v>
      </c>
      <c r="K17" s="189">
        <f t="shared" si="8"/>
        <v>-209.86899791479016</v>
      </c>
      <c r="L17" s="88">
        <f t="shared" si="3"/>
        <v>-4230.3293909684253</v>
      </c>
      <c r="M17" s="89">
        <f t="shared" si="9"/>
        <v>609.23049749637357</v>
      </c>
      <c r="N17" s="89">
        <f t="shared" si="10"/>
        <v>397753.23049749638</v>
      </c>
      <c r="O17" s="89">
        <f t="shared" si="11"/>
        <v>19732.759363868448</v>
      </c>
      <c r="P17" s="90">
        <f t="shared" si="4"/>
        <v>0.98227852495733869</v>
      </c>
      <c r="Q17" s="227">
        <v>-1404.390719392411</v>
      </c>
      <c r="R17" s="93">
        <f t="shared" si="12"/>
        <v>9.2805234757867686E-2</v>
      </c>
      <c r="S17" s="93">
        <f t="shared" si="12"/>
        <v>7.9414209655660234E-2</v>
      </c>
      <c r="T17" s="92">
        <v>20157</v>
      </c>
      <c r="U17" s="1">
        <v>363417</v>
      </c>
      <c r="V17" s="1">
        <v>18252.988448016073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46</v>
      </c>
      <c r="D18" s="1">
        <v>218005</v>
      </c>
      <c r="E18" s="86">
        <f t="shared" si="5"/>
        <v>17390.315890236121</v>
      </c>
      <c r="F18" s="87">
        <f t="shared" si="0"/>
        <v>0.86567385362644544</v>
      </c>
      <c r="G18" s="189">
        <f t="shared" si="6"/>
        <v>1673.6691720385618</v>
      </c>
      <c r="H18" s="189">
        <f t="shared" si="7"/>
        <v>20981.116740675414</v>
      </c>
      <c r="I18" s="189">
        <f t="shared" si="1"/>
        <v>241.6708618935865</v>
      </c>
      <c r="J18" s="88">
        <f t="shared" si="2"/>
        <v>3029.5859246980003</v>
      </c>
      <c r="K18" s="189">
        <f t="shared" si="8"/>
        <v>31.801863978796348</v>
      </c>
      <c r="L18" s="88">
        <f t="shared" si="3"/>
        <v>398.66816683819104</v>
      </c>
      <c r="M18" s="89">
        <f t="shared" si="9"/>
        <v>21379.784907513604</v>
      </c>
      <c r="N18" s="89">
        <f t="shared" si="10"/>
        <v>239384.78490751359</v>
      </c>
      <c r="O18" s="89">
        <f t="shared" si="11"/>
        <v>19095.786926253477</v>
      </c>
      <c r="P18" s="90">
        <f t="shared" si="4"/>
        <v>0.95057062567567152</v>
      </c>
      <c r="Q18" s="227">
        <v>9062.7561969031576</v>
      </c>
      <c r="R18" s="93">
        <f t="shared" si="12"/>
        <v>0.10151378881736511</v>
      </c>
      <c r="S18" s="93">
        <f t="shared" si="12"/>
        <v>8.6224749310806509E-2</v>
      </c>
      <c r="T18" s="92">
        <v>12536</v>
      </c>
      <c r="U18" s="1">
        <v>197914</v>
      </c>
      <c r="V18" s="1">
        <v>16009.868953243809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47</v>
      </c>
      <c r="D19" s="1">
        <v>739043</v>
      </c>
      <c r="E19" s="86">
        <f t="shared" si="5"/>
        <v>25350.495660823926</v>
      </c>
      <c r="F19" s="87">
        <f t="shared" si="0"/>
        <v>1.2619242461470874</v>
      </c>
      <c r="G19" s="189">
        <f t="shared" si="6"/>
        <v>-3261.6422857258772</v>
      </c>
      <c r="H19" s="189">
        <f t="shared" si="7"/>
        <v>-95086.657555766491</v>
      </c>
      <c r="I19" s="189">
        <f t="shared" si="1"/>
        <v>0</v>
      </c>
      <c r="J19" s="88">
        <f t="shared" si="2"/>
        <v>0</v>
      </c>
      <c r="K19" s="189">
        <f t="shared" si="8"/>
        <v>-209.86899791479016</v>
      </c>
      <c r="L19" s="88">
        <f t="shared" si="3"/>
        <v>-6118.3108962098768</v>
      </c>
      <c r="M19" s="89">
        <f t="shared" si="9"/>
        <v>-101204.96845197637</v>
      </c>
      <c r="N19" s="89">
        <f t="shared" si="10"/>
        <v>637838.03154802369</v>
      </c>
      <c r="O19" s="89">
        <f t="shared" si="11"/>
        <v>21878.984377183264</v>
      </c>
      <c r="P19" s="90">
        <f t="shared" si="4"/>
        <v>1.0891156226703738</v>
      </c>
      <c r="Q19" s="227">
        <v>-39955.214506248281</v>
      </c>
      <c r="R19" s="93">
        <f t="shared" si="12"/>
        <v>8.3284962123877204E-2</v>
      </c>
      <c r="S19" s="93">
        <f t="shared" si="12"/>
        <v>6.5894732566919842E-2</v>
      </c>
      <c r="T19" s="92">
        <v>29153</v>
      </c>
      <c r="U19" s="1">
        <v>682224</v>
      </c>
      <c r="V19" s="1">
        <v>23783.301377026321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48</v>
      </c>
      <c r="D20" s="1">
        <v>262217</v>
      </c>
      <c r="E20" s="86">
        <f t="shared" si="5"/>
        <v>22231.199660873252</v>
      </c>
      <c r="F20" s="87">
        <f t="shared" si="0"/>
        <v>1.106648573990094</v>
      </c>
      <c r="G20" s="189">
        <f t="shared" si="6"/>
        <v>-1327.6787657564589</v>
      </c>
      <c r="H20" s="189">
        <f t="shared" si="7"/>
        <v>-15659.971042097433</v>
      </c>
      <c r="I20" s="189">
        <f t="shared" si="1"/>
        <v>0</v>
      </c>
      <c r="J20" s="88">
        <f t="shared" si="2"/>
        <v>0</v>
      </c>
      <c r="K20" s="189">
        <f t="shared" si="8"/>
        <v>-209.86899791479016</v>
      </c>
      <c r="L20" s="88">
        <f t="shared" si="3"/>
        <v>-2475.4048304049497</v>
      </c>
      <c r="M20" s="89">
        <f t="shared" si="9"/>
        <v>-18135.375872502384</v>
      </c>
      <c r="N20" s="89">
        <f t="shared" si="10"/>
        <v>244081.62412749761</v>
      </c>
      <c r="O20" s="89">
        <f t="shared" si="11"/>
        <v>20693.651897202002</v>
      </c>
      <c r="P20" s="90">
        <f t="shared" si="4"/>
        <v>1.030110867250716</v>
      </c>
      <c r="Q20" s="227">
        <v>-10846.949978430999</v>
      </c>
      <c r="R20" s="93">
        <f t="shared" si="12"/>
        <v>0.1152617632923183</v>
      </c>
      <c r="S20" s="93">
        <f t="shared" si="12"/>
        <v>0.11025041327498118</v>
      </c>
      <c r="T20" s="92">
        <v>11795</v>
      </c>
      <c r="U20" s="1">
        <v>235117</v>
      </c>
      <c r="V20" s="1">
        <v>20023.590529722362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49</v>
      </c>
      <c r="D21" s="1">
        <v>247410</v>
      </c>
      <c r="E21" s="86">
        <f t="shared" si="5"/>
        <v>17911.38782306523</v>
      </c>
      <c r="F21" s="87">
        <f t="shared" si="0"/>
        <v>0.89161233289018416</v>
      </c>
      <c r="G21" s="189">
        <f t="shared" si="6"/>
        <v>1350.6045736845144</v>
      </c>
      <c r="H21" s="189">
        <f t="shared" si="7"/>
        <v>18655.900976304201</v>
      </c>
      <c r="I21" s="189">
        <f t="shared" si="1"/>
        <v>59.295685403398416</v>
      </c>
      <c r="J21" s="88">
        <f t="shared" si="2"/>
        <v>819.05130247714226</v>
      </c>
      <c r="K21" s="189">
        <f t="shared" si="8"/>
        <v>-150.57331251139175</v>
      </c>
      <c r="L21" s="88">
        <f t="shared" si="3"/>
        <v>-2079.8691657198542</v>
      </c>
      <c r="M21" s="89">
        <f t="shared" si="9"/>
        <v>16576.031810584347</v>
      </c>
      <c r="N21" s="89">
        <f t="shared" si="10"/>
        <v>263986.03181058436</v>
      </c>
      <c r="O21" s="89">
        <f t="shared" si="11"/>
        <v>19111.419084238354</v>
      </c>
      <c r="P21" s="90">
        <f t="shared" si="4"/>
        <v>0.95134878005358392</v>
      </c>
      <c r="Q21" s="227">
        <v>6650.1191949444456</v>
      </c>
      <c r="R21" s="93">
        <f t="shared" si="12"/>
        <v>0.11028339354230708</v>
      </c>
      <c r="S21" s="94">
        <f t="shared" si="12"/>
        <v>0.10144163771159306</v>
      </c>
      <c r="T21" s="92">
        <v>13813</v>
      </c>
      <c r="U21" s="1">
        <v>222835</v>
      </c>
      <c r="V21" s="1">
        <v>16261.767496168723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50</v>
      </c>
      <c r="D22" s="1">
        <v>72573</v>
      </c>
      <c r="E22" s="86">
        <f t="shared" si="5"/>
        <v>27069.377098097724</v>
      </c>
      <c r="F22" s="87">
        <f t="shared" si="0"/>
        <v>1.3474885755775385</v>
      </c>
      <c r="G22" s="189">
        <f t="shared" si="6"/>
        <v>-4327.3487768356317</v>
      </c>
      <c r="H22" s="189">
        <f t="shared" si="7"/>
        <v>-11601.622070696329</v>
      </c>
      <c r="I22" s="189">
        <f t="shared" si="1"/>
        <v>0</v>
      </c>
      <c r="J22" s="88">
        <f t="shared" si="2"/>
        <v>0</v>
      </c>
      <c r="K22" s="189">
        <f t="shared" si="8"/>
        <v>-209.86899791479016</v>
      </c>
      <c r="L22" s="88">
        <f t="shared" si="3"/>
        <v>-562.65878340955237</v>
      </c>
      <c r="M22" s="89">
        <f t="shared" si="9"/>
        <v>-12164.28085410588</v>
      </c>
      <c r="N22" s="89">
        <f t="shared" si="10"/>
        <v>60408.719145894123</v>
      </c>
      <c r="O22" s="89">
        <f t="shared" si="11"/>
        <v>22532.159323347303</v>
      </c>
      <c r="P22" s="90">
        <f t="shared" si="4"/>
        <v>1.1216300678539448</v>
      </c>
      <c r="Q22" s="227">
        <v>-186.98606631398434</v>
      </c>
      <c r="R22" s="93">
        <f t="shared" si="12"/>
        <v>8.9979273677570512E-2</v>
      </c>
      <c r="S22" s="94">
        <f t="shared" si="12"/>
        <v>7.4530108291614591E-2</v>
      </c>
      <c r="T22" s="92">
        <v>2681</v>
      </c>
      <c r="U22" s="1">
        <v>66582</v>
      </c>
      <c r="V22" s="1">
        <v>25191.827468785472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51</v>
      </c>
      <c r="D23" s="1">
        <v>115088</v>
      </c>
      <c r="E23" s="86">
        <f t="shared" si="5"/>
        <v>29217.567910637219</v>
      </c>
      <c r="F23" s="87">
        <f t="shared" si="0"/>
        <v>1.4544235289592704</v>
      </c>
      <c r="G23" s="189">
        <f t="shared" si="6"/>
        <v>-5659.2270806101187</v>
      </c>
      <c r="H23" s="189">
        <f t="shared" si="7"/>
        <v>-22291.695470523257</v>
      </c>
      <c r="I23" s="189">
        <f t="shared" si="1"/>
        <v>0</v>
      </c>
      <c r="J23" s="88">
        <f t="shared" si="2"/>
        <v>0</v>
      </c>
      <c r="K23" s="189">
        <f t="shared" si="8"/>
        <v>-209.86899791479016</v>
      </c>
      <c r="L23" s="88">
        <f t="shared" si="3"/>
        <v>-826.67398278635847</v>
      </c>
      <c r="M23" s="89">
        <f t="shared" si="9"/>
        <v>-23118.369453309613</v>
      </c>
      <c r="N23" s="89">
        <f t="shared" si="10"/>
        <v>91969.630546690387</v>
      </c>
      <c r="O23" s="89">
        <f t="shared" si="11"/>
        <v>23348.471832112311</v>
      </c>
      <c r="P23" s="90">
        <f t="shared" si="4"/>
        <v>1.162265350139003</v>
      </c>
      <c r="Q23" s="227">
        <v>3480.8729372581838</v>
      </c>
      <c r="R23" s="93">
        <f t="shared" si="12"/>
        <v>1.8955793425234846E-2</v>
      </c>
      <c r="S23" s="93">
        <f t="shared" si="12"/>
        <v>6.0215995508348984E-3</v>
      </c>
      <c r="T23" s="92">
        <v>3939</v>
      </c>
      <c r="U23" s="1">
        <v>112947</v>
      </c>
      <c r="V23" s="1">
        <v>29042.684494728721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52</v>
      </c>
      <c r="D24" s="1">
        <v>98043</v>
      </c>
      <c r="E24" s="86">
        <f t="shared" si="5"/>
        <v>21313.695652173912</v>
      </c>
      <c r="F24" s="87">
        <f t="shared" si="0"/>
        <v>1.0609760723551807</v>
      </c>
      <c r="G24" s="189">
        <f t="shared" si="6"/>
        <v>-758.8262803628686</v>
      </c>
      <c r="H24" s="189">
        <f t="shared" si="7"/>
        <v>-3490.6008896691956</v>
      </c>
      <c r="I24" s="189">
        <f t="shared" si="1"/>
        <v>0</v>
      </c>
      <c r="J24" s="88">
        <f t="shared" si="2"/>
        <v>0</v>
      </c>
      <c r="K24" s="189">
        <f t="shared" si="8"/>
        <v>-209.86899791479016</v>
      </c>
      <c r="L24" s="88">
        <f t="shared" si="3"/>
        <v>-965.39739040803465</v>
      </c>
      <c r="M24" s="89">
        <f t="shared" si="9"/>
        <v>-4455.9982800772304</v>
      </c>
      <c r="N24" s="89">
        <f t="shared" si="10"/>
        <v>93587.001719922773</v>
      </c>
      <c r="O24" s="89">
        <f t="shared" si="11"/>
        <v>20345.000373896255</v>
      </c>
      <c r="P24" s="90">
        <f t="shared" si="4"/>
        <v>1.0127553166294492</v>
      </c>
      <c r="Q24" s="227">
        <v>2649.576133888716</v>
      </c>
      <c r="R24" s="93">
        <f t="shared" si="12"/>
        <v>8.0173192605160523E-2</v>
      </c>
      <c r="S24" s="93">
        <f t="shared" si="12"/>
        <v>7.3598225345824622E-2</v>
      </c>
      <c r="T24" s="92">
        <v>4600</v>
      </c>
      <c r="U24" s="1">
        <v>90766</v>
      </c>
      <c r="V24" s="1">
        <v>19852.580927384079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53</v>
      </c>
      <c r="D25" s="1">
        <v>11258</v>
      </c>
      <c r="E25" s="86">
        <f t="shared" si="5"/>
        <v>19750.877192982458</v>
      </c>
      <c r="F25" s="87">
        <f t="shared" si="0"/>
        <v>0.98318041374690901</v>
      </c>
      <c r="G25" s="189">
        <f t="shared" si="6"/>
        <v>210.12116433583302</v>
      </c>
      <c r="H25" s="189">
        <f t="shared" si="7"/>
        <v>119.76906367142483</v>
      </c>
      <c r="I25" s="189">
        <f t="shared" si="1"/>
        <v>0</v>
      </c>
      <c r="J25" s="88">
        <f t="shared" si="2"/>
        <v>0</v>
      </c>
      <c r="K25" s="189">
        <f t="shared" si="8"/>
        <v>-209.86899791479016</v>
      </c>
      <c r="L25" s="88">
        <f t="shared" si="3"/>
        <v>-119.62532881143039</v>
      </c>
      <c r="M25" s="89">
        <f t="shared" si="9"/>
        <v>0.14373485999443858</v>
      </c>
      <c r="N25" s="89">
        <f t="shared" si="10"/>
        <v>11258.143734859994</v>
      </c>
      <c r="O25" s="89">
        <f t="shared" si="11"/>
        <v>19751.129359403498</v>
      </c>
      <c r="P25" s="90">
        <f t="shared" si="4"/>
        <v>0.98319296635830566</v>
      </c>
      <c r="Q25" s="227">
        <v>-233.8504355833557</v>
      </c>
      <c r="R25" s="93">
        <f t="shared" si="12"/>
        <v>0.14515308717322756</v>
      </c>
      <c r="S25" s="93">
        <f t="shared" si="12"/>
        <v>9.2918034074098016E-2</v>
      </c>
      <c r="T25" s="92">
        <v>570</v>
      </c>
      <c r="U25" s="1">
        <v>9831</v>
      </c>
      <c r="V25" s="1">
        <v>18071.691176470587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54</v>
      </c>
      <c r="D26" s="1">
        <v>18149</v>
      </c>
      <c r="E26" s="86">
        <f t="shared" si="5"/>
        <v>20323.628219484883</v>
      </c>
      <c r="F26" s="87">
        <f t="shared" si="0"/>
        <v>1.0116914305340874</v>
      </c>
      <c r="G26" s="189">
        <f t="shared" si="6"/>
        <v>-144.98447209567036</v>
      </c>
      <c r="H26" s="189">
        <f t="shared" si="7"/>
        <v>-129.47113358143363</v>
      </c>
      <c r="I26" s="189">
        <f t="shared" si="1"/>
        <v>0</v>
      </c>
      <c r="J26" s="88">
        <f t="shared" si="2"/>
        <v>0</v>
      </c>
      <c r="K26" s="189">
        <f t="shared" si="8"/>
        <v>-209.86899791479016</v>
      </c>
      <c r="L26" s="88">
        <f t="shared" si="3"/>
        <v>-187.41301513790762</v>
      </c>
      <c r="M26" s="89">
        <f t="shared" si="9"/>
        <v>-316.88414871934128</v>
      </c>
      <c r="N26" s="89">
        <f t="shared" si="10"/>
        <v>17832.115851280658</v>
      </c>
      <c r="O26" s="89">
        <f t="shared" si="11"/>
        <v>19968.774749474422</v>
      </c>
      <c r="P26" s="90">
        <f t="shared" si="4"/>
        <v>0.99402715273743358</v>
      </c>
      <c r="Q26" s="227">
        <v>-91.995015747255593</v>
      </c>
      <c r="R26" s="93">
        <f t="shared" si="12"/>
        <v>0.1582742995724041</v>
      </c>
      <c r="S26" s="93">
        <f t="shared" si="12"/>
        <v>0.14530370271269089</v>
      </c>
      <c r="T26" s="92">
        <v>893</v>
      </c>
      <c r="U26" s="1">
        <v>15669</v>
      </c>
      <c r="V26" s="1">
        <v>17745.186862967155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55</v>
      </c>
      <c r="D27" s="1">
        <v>215955</v>
      </c>
      <c r="E27" s="86">
        <f t="shared" si="5"/>
        <v>18434.05889884763</v>
      </c>
      <c r="F27" s="87">
        <f t="shared" si="0"/>
        <v>0.91763041601227791</v>
      </c>
      <c r="G27" s="189">
        <f t="shared" si="6"/>
        <v>1026.5485066994263</v>
      </c>
      <c r="H27" s="189">
        <f t="shared" si="7"/>
        <v>12026.015755983779</v>
      </c>
      <c r="I27" s="189">
        <f t="shared" si="1"/>
        <v>0</v>
      </c>
      <c r="J27" s="88">
        <f t="shared" si="2"/>
        <v>0</v>
      </c>
      <c r="K27" s="189">
        <f t="shared" si="8"/>
        <v>-209.86899791479016</v>
      </c>
      <c r="L27" s="88">
        <f t="shared" si="3"/>
        <v>-2458.6153105717663</v>
      </c>
      <c r="M27" s="89">
        <f t="shared" si="9"/>
        <v>9567.4004454120131</v>
      </c>
      <c r="N27" s="89">
        <f t="shared" si="10"/>
        <v>225522.400445412</v>
      </c>
      <c r="O27" s="89">
        <f t="shared" si="11"/>
        <v>19250.738407632267</v>
      </c>
      <c r="P27" s="90">
        <f t="shared" si="4"/>
        <v>0.9582839672191461</v>
      </c>
      <c r="Q27" s="227">
        <v>3510.4707844579007</v>
      </c>
      <c r="R27" s="93">
        <f t="shared" si="12"/>
        <v>0.11993590142510424</v>
      </c>
      <c r="S27" s="93">
        <f t="shared" si="12"/>
        <v>0.10607412543648784</v>
      </c>
      <c r="T27" s="92">
        <v>11715</v>
      </c>
      <c r="U27" s="1">
        <v>192828</v>
      </c>
      <c r="V27" s="1">
        <v>16666.205704407952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56</v>
      </c>
      <c r="D28" s="1">
        <v>792986</v>
      </c>
      <c r="E28" s="86">
        <f t="shared" si="5"/>
        <v>18136.587150927429</v>
      </c>
      <c r="F28" s="87">
        <f t="shared" si="0"/>
        <v>0.90282254731153411</v>
      </c>
      <c r="G28" s="189">
        <f t="shared" si="6"/>
        <v>1210.9809904099507</v>
      </c>
      <c r="H28" s="189">
        <f t="shared" si="7"/>
        <v>52947.721843694271</v>
      </c>
      <c r="I28" s="189">
        <f t="shared" si="1"/>
        <v>0</v>
      </c>
      <c r="J28" s="88">
        <f t="shared" si="2"/>
        <v>0</v>
      </c>
      <c r="K28" s="189">
        <f t="shared" si="8"/>
        <v>-209.86899791479016</v>
      </c>
      <c r="L28" s="88">
        <f t="shared" si="3"/>
        <v>-9176.1021958283709</v>
      </c>
      <c r="M28" s="89">
        <f t="shared" si="9"/>
        <v>43771.619647865897</v>
      </c>
      <c r="N28" s="89">
        <f t="shared" si="10"/>
        <v>836757.61964786588</v>
      </c>
      <c r="O28" s="89">
        <f t="shared" si="11"/>
        <v>19137.699143422589</v>
      </c>
      <c r="P28" s="90">
        <f t="shared" si="4"/>
        <v>0.95265697711286335</v>
      </c>
      <c r="Q28" s="227">
        <v>19494.121552612211</v>
      </c>
      <c r="R28" s="93">
        <f t="shared" si="12"/>
        <v>0.11848380003469759</v>
      </c>
      <c r="S28" s="93">
        <f t="shared" si="12"/>
        <v>0.10781646831879359</v>
      </c>
      <c r="T28" s="92">
        <v>43723</v>
      </c>
      <c r="U28" s="1">
        <v>708983</v>
      </c>
      <c r="V28" s="1">
        <v>16371.472775135086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57</v>
      </c>
      <c r="D29" s="1">
        <v>4179</v>
      </c>
      <c r="E29" s="86">
        <f t="shared" si="5"/>
        <v>19258.06451612903</v>
      </c>
      <c r="F29" s="87">
        <f t="shared" si="0"/>
        <v>0.95864865412963862</v>
      </c>
      <c r="G29" s="189">
        <f t="shared" si="6"/>
        <v>515.66502398495811</v>
      </c>
      <c r="H29" s="189">
        <f t="shared" si="7"/>
        <v>111.89931020473591</v>
      </c>
      <c r="I29" s="189">
        <f t="shared" si="1"/>
        <v>0</v>
      </c>
      <c r="J29" s="88">
        <f t="shared" si="2"/>
        <v>0</v>
      </c>
      <c r="K29" s="189">
        <f t="shared" si="8"/>
        <v>-209.86899791479016</v>
      </c>
      <c r="L29" s="88">
        <f t="shared" si="3"/>
        <v>-45.541572547509467</v>
      </c>
      <c r="M29" s="89">
        <f t="shared" si="9"/>
        <v>66.357737657226437</v>
      </c>
      <c r="N29" s="89">
        <f t="shared" si="10"/>
        <v>4245.3577376572266</v>
      </c>
      <c r="O29" s="89">
        <f t="shared" si="11"/>
        <v>19563.8605421992</v>
      </c>
      <c r="P29" s="90">
        <f t="shared" si="4"/>
        <v>0.97387089770374313</v>
      </c>
      <c r="Q29" s="227">
        <v>122.02943066388093</v>
      </c>
      <c r="R29" s="93">
        <f t="shared" si="12"/>
        <v>4.8156508653122647E-2</v>
      </c>
      <c r="S29" s="93">
        <f t="shared" si="12"/>
        <v>3.8496080001941796E-2</v>
      </c>
      <c r="T29" s="92">
        <v>217</v>
      </c>
      <c r="U29" s="1">
        <v>3987</v>
      </c>
      <c r="V29" s="1">
        <v>18544.186046511626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58</v>
      </c>
      <c r="D30" s="1">
        <v>181502</v>
      </c>
      <c r="E30" s="86">
        <f t="shared" si="5"/>
        <v>20013.452420333004</v>
      </c>
      <c r="F30" s="87">
        <f t="shared" si="0"/>
        <v>0.99625116590357388</v>
      </c>
      <c r="G30" s="189">
        <f t="shared" si="6"/>
        <v>47.324523378494561</v>
      </c>
      <c r="H30" s="189">
        <f t="shared" si="7"/>
        <v>429.18610251956716</v>
      </c>
      <c r="I30" s="189">
        <f t="shared" si="1"/>
        <v>0</v>
      </c>
      <c r="J30" s="88">
        <f t="shared" si="2"/>
        <v>0</v>
      </c>
      <c r="K30" s="189">
        <f t="shared" si="8"/>
        <v>-209.86899791479016</v>
      </c>
      <c r="L30" s="88">
        <f t="shared" si="3"/>
        <v>-1903.3019420892319</v>
      </c>
      <c r="M30" s="89">
        <f t="shared" si="9"/>
        <v>-1474.1158395696648</v>
      </c>
      <c r="N30" s="89">
        <f t="shared" si="10"/>
        <v>180027.88416043035</v>
      </c>
      <c r="O30" s="89">
        <f t="shared" si="11"/>
        <v>19850.907945796709</v>
      </c>
      <c r="P30" s="90">
        <f t="shared" si="4"/>
        <v>0.98815985217783853</v>
      </c>
      <c r="Q30" s="227">
        <v>1301.1990170079816</v>
      </c>
      <c r="R30" s="93">
        <f t="shared" si="12"/>
        <v>6.2515000907371956E-2</v>
      </c>
      <c r="S30" s="93">
        <f t="shared" si="12"/>
        <v>4.716717147536572E-2</v>
      </c>
      <c r="T30" s="92">
        <v>9069</v>
      </c>
      <c r="U30" s="1">
        <v>170823</v>
      </c>
      <c r="V30" s="1">
        <v>19111.993734616244</v>
      </c>
      <c r="W30" s="196"/>
      <c r="X30" s="89">
        <v>0</v>
      </c>
      <c r="Y30" s="89">
        <f t="shared" si="13"/>
        <v>0</v>
      </c>
      <c r="Z30" s="1"/>
      <c r="AA30" s="1"/>
    </row>
    <row r="31" spans="2:27" ht="28" customHeight="1">
      <c r="B31" s="200">
        <v>1505</v>
      </c>
      <c r="C31" t="s">
        <v>59</v>
      </c>
      <c r="D31" s="1">
        <v>433005</v>
      </c>
      <c r="E31" s="86">
        <f t="shared" si="5"/>
        <v>17617.584831963544</v>
      </c>
      <c r="F31" s="87">
        <f t="shared" si="0"/>
        <v>0.87698709151335719</v>
      </c>
      <c r="G31" s="189">
        <f t="shared" si="6"/>
        <v>1532.7624281675594</v>
      </c>
      <c r="H31" s="189">
        <f t="shared" si="7"/>
        <v>37672.234959502275</v>
      </c>
      <c r="I31" s="189">
        <f t="shared" si="1"/>
        <v>162.12673228898836</v>
      </c>
      <c r="J31" s="88">
        <f t="shared" si="2"/>
        <v>3984.7508261987564</v>
      </c>
      <c r="K31" s="189">
        <f t="shared" si="8"/>
        <v>-47.742265625801792</v>
      </c>
      <c r="L31" s="88">
        <f t="shared" si="3"/>
        <v>-1173.4094045509567</v>
      </c>
      <c r="M31" s="89">
        <f t="shared" si="9"/>
        <v>36498.82555495132</v>
      </c>
      <c r="N31" s="89">
        <f t="shared" si="10"/>
        <v>469503.82555495133</v>
      </c>
      <c r="O31" s="89">
        <f t="shared" si="11"/>
        <v>19102.604994505302</v>
      </c>
      <c r="P31" s="90">
        <f t="shared" si="4"/>
        <v>0.95091002281227899</v>
      </c>
      <c r="Q31" s="227">
        <v>19891.805517508517</v>
      </c>
      <c r="R31" s="93">
        <f t="shared" si="12"/>
        <v>0.11241419352186781</v>
      </c>
      <c r="S31" s="93">
        <f t="shared" si="12"/>
        <v>0.10453885502106193</v>
      </c>
      <c r="T31" s="92">
        <v>24578</v>
      </c>
      <c r="U31" s="1">
        <v>389248</v>
      </c>
      <c r="V31" s="1">
        <v>15950.172102933946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60</v>
      </c>
      <c r="D32" s="1">
        <v>639591</v>
      </c>
      <c r="E32" s="86">
        <f t="shared" si="5"/>
        <v>19286.282905647859</v>
      </c>
      <c r="F32" s="87">
        <f t="shared" si="0"/>
        <v>0.96005333948165172</v>
      </c>
      <c r="G32" s="189">
        <f t="shared" si="6"/>
        <v>498.16962248328463</v>
      </c>
      <c r="H32" s="189">
        <f t="shared" si="7"/>
        <v>16520.799190413167</v>
      </c>
      <c r="I32" s="189">
        <f t="shared" si="1"/>
        <v>0</v>
      </c>
      <c r="J32" s="88">
        <f t="shared" si="2"/>
        <v>0</v>
      </c>
      <c r="K32" s="189">
        <f t="shared" si="8"/>
        <v>-209.86899791479016</v>
      </c>
      <c r="L32" s="88">
        <f t="shared" si="3"/>
        <v>-6959.8855778481857</v>
      </c>
      <c r="M32" s="89">
        <f t="shared" si="9"/>
        <v>9560.913612564982</v>
      </c>
      <c r="N32" s="89">
        <f t="shared" si="10"/>
        <v>649151.91361256503</v>
      </c>
      <c r="O32" s="89">
        <f t="shared" si="11"/>
        <v>19574.583530216354</v>
      </c>
      <c r="P32" s="90">
        <f t="shared" si="4"/>
        <v>0.97440467813750808</v>
      </c>
      <c r="Q32" s="227">
        <v>6699.9222539460316</v>
      </c>
      <c r="R32" s="93">
        <f t="shared" si="12"/>
        <v>0.11585439256086603</v>
      </c>
      <c r="S32" s="93">
        <f t="shared" si="12"/>
        <v>0.10417868547107846</v>
      </c>
      <c r="T32" s="92">
        <v>33163</v>
      </c>
      <c r="U32" s="1">
        <v>573185</v>
      </c>
      <c r="V32" s="1">
        <v>17466.632130667967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61</v>
      </c>
      <c r="D33" s="1">
        <v>1170435.4230076221</v>
      </c>
      <c r="E33" s="86">
        <f t="shared" si="5"/>
        <v>19771.536589202711</v>
      </c>
      <c r="F33" s="87">
        <f t="shared" si="0"/>
        <v>0.98420881939821891</v>
      </c>
      <c r="G33" s="189">
        <f t="shared" si="6"/>
        <v>197.312338679276</v>
      </c>
      <c r="H33" s="189">
        <f t="shared" si="7"/>
        <v>11680.49582513578</v>
      </c>
      <c r="I33" s="189">
        <f t="shared" si="1"/>
        <v>0</v>
      </c>
      <c r="J33" s="88">
        <f t="shared" si="2"/>
        <v>0</v>
      </c>
      <c r="K33" s="189">
        <f t="shared" si="8"/>
        <v>-209.86899791479016</v>
      </c>
      <c r="L33" s="88">
        <f t="shared" si="3"/>
        <v>-12423.824938559748</v>
      </c>
      <c r="M33" s="89">
        <f t="shared" si="9"/>
        <v>-743.32911342396801</v>
      </c>
      <c r="N33" s="89">
        <f t="shared" si="10"/>
        <v>1169692.0938941981</v>
      </c>
      <c r="O33" s="89">
        <f t="shared" si="11"/>
        <v>19758.979929967198</v>
      </c>
      <c r="P33" s="90">
        <f t="shared" si="4"/>
        <v>0.98358376050580365</v>
      </c>
      <c r="Q33" s="227">
        <v>4988.5739947904685</v>
      </c>
      <c r="R33" s="93">
        <f t="shared" si="12"/>
        <v>8.1372179637300313E-2</v>
      </c>
      <c r="S33" s="93">
        <f t="shared" si="12"/>
        <v>6.8786189709091575E-2</v>
      </c>
      <c r="T33" s="92">
        <v>59198</v>
      </c>
      <c r="U33" s="1">
        <v>1082361.3230000001</v>
      </c>
      <c r="V33" s="1">
        <v>18499.05694850365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62</v>
      </c>
      <c r="D34" s="1">
        <v>55345</v>
      </c>
      <c r="E34" s="86">
        <f t="shared" si="5"/>
        <v>18157.808398950132</v>
      </c>
      <c r="F34" s="87">
        <f t="shared" si="0"/>
        <v>0.90387892142633031</v>
      </c>
      <c r="G34" s="189">
        <f t="shared" si="6"/>
        <v>1197.8238166358751</v>
      </c>
      <c r="H34" s="189">
        <f t="shared" si="7"/>
        <v>3650.9669931061471</v>
      </c>
      <c r="I34" s="189">
        <f t="shared" si="1"/>
        <v>0</v>
      </c>
      <c r="J34" s="88">
        <f t="shared" si="2"/>
        <v>0</v>
      </c>
      <c r="K34" s="189">
        <f t="shared" si="8"/>
        <v>-209.86899791479016</v>
      </c>
      <c r="L34" s="88">
        <f t="shared" si="3"/>
        <v>-639.68070564428047</v>
      </c>
      <c r="M34" s="89">
        <f t="shared" si="9"/>
        <v>3011.2862874618668</v>
      </c>
      <c r="N34" s="89">
        <f t="shared" si="10"/>
        <v>58356.286287461866</v>
      </c>
      <c r="O34" s="89">
        <f t="shared" si="11"/>
        <v>19145.763217671218</v>
      </c>
      <c r="P34" s="90">
        <f t="shared" si="4"/>
        <v>0.95305839927648606</v>
      </c>
      <c r="Q34" s="227">
        <v>1959.346933933216</v>
      </c>
      <c r="R34" s="93">
        <f t="shared" si="12"/>
        <v>0.11643434934339257</v>
      </c>
      <c r="S34" s="93">
        <f t="shared" si="12"/>
        <v>0.10837609616571724</v>
      </c>
      <c r="T34" s="92">
        <v>3048</v>
      </c>
      <c r="U34" s="1">
        <v>49573</v>
      </c>
      <c r="V34" s="1">
        <v>16382.35294117647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63</v>
      </c>
      <c r="D35" s="213">
        <v>51550</v>
      </c>
      <c r="E35" s="214">
        <f t="shared" si="5"/>
        <v>21170.431211498973</v>
      </c>
      <c r="F35" s="215">
        <f t="shared" si="0"/>
        <v>1.0538445008972783</v>
      </c>
      <c r="G35" s="216">
        <f>($E$365+$Y$365-E35-Y35)*0.62</f>
        <v>-950.84348525528947</v>
      </c>
      <c r="H35" s="216">
        <f>G35*T35/1000</f>
        <v>-2315.30388659663</v>
      </c>
      <c r="I35" s="216">
        <f t="shared" si="1"/>
        <v>0</v>
      </c>
      <c r="J35" s="217">
        <f t="shared" si="2"/>
        <v>0</v>
      </c>
      <c r="K35" s="216">
        <f t="shared" si="8"/>
        <v>-209.86899791479016</v>
      </c>
      <c r="L35" s="217">
        <f t="shared" si="3"/>
        <v>-511.03100992251404</v>
      </c>
      <c r="M35" s="218">
        <f t="shared" si="9"/>
        <v>-2826.334896519144</v>
      </c>
      <c r="N35" s="218">
        <f t="shared" si="10"/>
        <v>48723.665103480853</v>
      </c>
      <c r="O35" s="218">
        <f t="shared" si="11"/>
        <v>20009.718728328891</v>
      </c>
      <c r="P35" s="219">
        <f t="shared" si="4"/>
        <v>0.9960653061661271</v>
      </c>
      <c r="Q35" s="227">
        <v>-1634.840720430647</v>
      </c>
      <c r="R35" s="219">
        <f t="shared" si="12"/>
        <v>0.17745140586098992</v>
      </c>
      <c r="S35" s="219">
        <f t="shared" si="12"/>
        <v>0.17890206467724587</v>
      </c>
      <c r="T35" s="92">
        <v>2435</v>
      </c>
      <c r="U35" s="1">
        <v>43781</v>
      </c>
      <c r="V35" s="1">
        <v>17957.752255947496</v>
      </c>
      <c r="W35" s="220"/>
      <c r="X35" s="218">
        <v>1102.9809999999998</v>
      </c>
      <c r="Y35" s="218">
        <f>X35*1000/T35</f>
        <v>452.96960985626276</v>
      </c>
      <c r="Z35" s="1"/>
      <c r="AA35" s="1"/>
    </row>
    <row r="36" spans="2:28">
      <c r="B36" s="200">
        <v>1515</v>
      </c>
      <c r="C36" t="s">
        <v>64</v>
      </c>
      <c r="D36" s="1">
        <v>188925</v>
      </c>
      <c r="E36" s="86">
        <f t="shared" si="5"/>
        <v>20919.610231425093</v>
      </c>
      <c r="F36" s="87">
        <f t="shared" si="0"/>
        <v>1.0413588643072711</v>
      </c>
      <c r="G36" s="189">
        <f t="shared" si="6"/>
        <v>-514.49331949860073</v>
      </c>
      <c r="H36" s="189">
        <f t="shared" si="7"/>
        <v>-4646.3891683918628</v>
      </c>
      <c r="I36" s="189">
        <f t="shared" si="1"/>
        <v>0</v>
      </c>
      <c r="J36" s="88">
        <f t="shared" si="2"/>
        <v>0</v>
      </c>
      <c r="K36" s="189">
        <f t="shared" si="8"/>
        <v>-209.86899791479016</v>
      </c>
      <c r="L36" s="88">
        <f t="shared" si="3"/>
        <v>-1895.32692016847</v>
      </c>
      <c r="M36" s="89">
        <f t="shared" si="9"/>
        <v>-6541.7160885603325</v>
      </c>
      <c r="N36" s="89">
        <f t="shared" si="10"/>
        <v>182383.28391143968</v>
      </c>
      <c r="O36" s="89">
        <f t="shared" si="11"/>
        <v>20195.247914011703</v>
      </c>
      <c r="P36" s="90">
        <f t="shared" si="4"/>
        <v>1.0053007775712435</v>
      </c>
      <c r="Q36" s="227">
        <v>992.81837938020817</v>
      </c>
      <c r="R36" s="93">
        <f t="shared" si="12"/>
        <v>2.4620478507489615E-3</v>
      </c>
      <c r="S36" s="93">
        <f t="shared" si="12"/>
        <v>-4.531098978461187E-3</v>
      </c>
      <c r="T36" s="92">
        <v>9031</v>
      </c>
      <c r="U36" s="1">
        <v>188461</v>
      </c>
      <c r="V36" s="1">
        <v>21014.830508474577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65</v>
      </c>
      <c r="D37" s="1">
        <v>178573</v>
      </c>
      <c r="E37" s="86">
        <f t="shared" si="5"/>
        <v>20150.417512976754</v>
      </c>
      <c r="F37" s="87">
        <f t="shared" si="0"/>
        <v>1.0030691616380727</v>
      </c>
      <c r="G37" s="189">
        <f t="shared" si="6"/>
        <v>-37.593834060630321</v>
      </c>
      <c r="H37" s="189">
        <f t="shared" si="7"/>
        <v>-333.15655744530591</v>
      </c>
      <c r="I37" s="189">
        <f t="shared" si="1"/>
        <v>0</v>
      </c>
      <c r="J37" s="88">
        <f t="shared" si="2"/>
        <v>0</v>
      </c>
      <c r="K37" s="189">
        <f t="shared" si="8"/>
        <v>-209.86899791479016</v>
      </c>
      <c r="L37" s="88">
        <f t="shared" si="3"/>
        <v>-1859.8590595208705</v>
      </c>
      <c r="M37" s="89">
        <f t="shared" si="9"/>
        <v>-2193.0156169661764</v>
      </c>
      <c r="N37" s="89">
        <f t="shared" si="10"/>
        <v>176379.98438303382</v>
      </c>
      <c r="O37" s="89">
        <f t="shared" si="11"/>
        <v>19902.954681001334</v>
      </c>
      <c r="P37" s="90">
        <f t="shared" si="4"/>
        <v>0.99075069055694809</v>
      </c>
      <c r="Q37" s="227">
        <v>-246.37550901698933</v>
      </c>
      <c r="R37" s="93">
        <f t="shared" si="12"/>
        <v>0.17078623692009126</v>
      </c>
      <c r="S37" s="93">
        <f t="shared" si="12"/>
        <v>0.17065412382632908</v>
      </c>
      <c r="T37" s="92">
        <v>8862</v>
      </c>
      <c r="U37" s="1">
        <v>152524</v>
      </c>
      <c r="V37" s="1">
        <v>17212.955648346688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66</v>
      </c>
      <c r="D38" s="1">
        <v>87823</v>
      </c>
      <c r="E38" s="86">
        <f t="shared" si="5"/>
        <v>16508.082706766916</v>
      </c>
      <c r="F38" s="87">
        <f t="shared" si="0"/>
        <v>0.82175710107569322</v>
      </c>
      <c r="G38" s="189">
        <f t="shared" si="6"/>
        <v>2220.6537457894688</v>
      </c>
      <c r="H38" s="189">
        <f t="shared" si="7"/>
        <v>11813.877927599973</v>
      </c>
      <c r="I38" s="189">
        <f t="shared" si="1"/>
        <v>550.45247610780825</v>
      </c>
      <c r="J38" s="88">
        <f t="shared" si="2"/>
        <v>2928.4071728935401</v>
      </c>
      <c r="K38" s="189">
        <f t="shared" si="8"/>
        <v>340.5834781930181</v>
      </c>
      <c r="L38" s="88">
        <f t="shared" si="3"/>
        <v>1811.9041039868564</v>
      </c>
      <c r="M38" s="89">
        <f t="shared" si="9"/>
        <v>13625.78203158683</v>
      </c>
      <c r="N38" s="89">
        <f t="shared" si="10"/>
        <v>101448.78203158683</v>
      </c>
      <c r="O38" s="89">
        <f t="shared" si="11"/>
        <v>19069.319930749403</v>
      </c>
      <c r="P38" s="90">
        <f t="shared" si="4"/>
        <v>0.94925312309914911</v>
      </c>
      <c r="Q38" s="227">
        <v>6670.995590900211</v>
      </c>
      <c r="R38" s="93">
        <f t="shared" si="12"/>
        <v>0.15204900829048168</v>
      </c>
      <c r="S38" s="93">
        <f t="shared" si="12"/>
        <v>0.15248210942141796</v>
      </c>
      <c r="T38" s="92">
        <v>5320</v>
      </c>
      <c r="U38" s="1">
        <v>76232</v>
      </c>
      <c r="V38" s="1">
        <v>14323.938369034197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67</v>
      </c>
      <c r="D39" s="1">
        <v>187104</v>
      </c>
      <c r="E39" s="86">
        <f t="shared" si="5"/>
        <v>16924.830393487111</v>
      </c>
      <c r="F39" s="87">
        <f t="shared" si="0"/>
        <v>0.84250241578015661</v>
      </c>
      <c r="G39" s="189">
        <f t="shared" si="6"/>
        <v>1962.2701800229481</v>
      </c>
      <c r="H39" s="189">
        <f t="shared" si="7"/>
        <v>21692.896840153691</v>
      </c>
      <c r="I39" s="189">
        <f t="shared" si="1"/>
        <v>404.59078575574</v>
      </c>
      <c r="J39" s="88">
        <f t="shared" si="2"/>
        <v>4472.751136529705</v>
      </c>
      <c r="K39" s="189">
        <f t="shared" si="8"/>
        <v>194.72178784094984</v>
      </c>
      <c r="L39" s="88">
        <f t="shared" si="3"/>
        <v>2152.6493645817004</v>
      </c>
      <c r="M39" s="89">
        <f t="shared" si="9"/>
        <v>23845.54620473539</v>
      </c>
      <c r="N39" s="89">
        <f t="shared" si="10"/>
        <v>210949.54620473538</v>
      </c>
      <c r="O39" s="89">
        <f t="shared" si="11"/>
        <v>19081.822361351009</v>
      </c>
      <c r="P39" s="90">
        <f t="shared" si="4"/>
        <v>0.94987548254028298</v>
      </c>
      <c r="Q39" s="227">
        <v>11249.437849135644</v>
      </c>
      <c r="R39" s="93">
        <f t="shared" si="12"/>
        <v>0.12041006970226832</v>
      </c>
      <c r="S39" s="94">
        <f t="shared" si="12"/>
        <v>0.11057924412460025</v>
      </c>
      <c r="T39" s="92">
        <v>11055</v>
      </c>
      <c r="U39" s="1">
        <v>166996</v>
      </c>
      <c r="V39" s="1">
        <v>15239.642270487317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68</v>
      </c>
      <c r="D40" s="1">
        <v>78644</v>
      </c>
      <c r="E40" s="86">
        <f t="shared" si="5"/>
        <v>17955.251141552511</v>
      </c>
      <c r="F40" s="87">
        <f t="shared" si="0"/>
        <v>0.89379580834786965</v>
      </c>
      <c r="G40" s="189">
        <f t="shared" si="6"/>
        <v>1323.4093162223999</v>
      </c>
      <c r="H40" s="189">
        <f t="shared" si="7"/>
        <v>5796.5328050541111</v>
      </c>
      <c r="I40" s="189">
        <f t="shared" si="1"/>
        <v>43.943523932849892</v>
      </c>
      <c r="J40" s="88">
        <f t="shared" si="2"/>
        <v>192.47263482588252</v>
      </c>
      <c r="K40" s="189">
        <f t="shared" si="8"/>
        <v>-165.92547398194026</v>
      </c>
      <c r="L40" s="88">
        <f t="shared" si="3"/>
        <v>-726.75357604089834</v>
      </c>
      <c r="M40" s="89">
        <f t="shared" si="9"/>
        <v>5069.7792290132129</v>
      </c>
      <c r="N40" s="89">
        <f t="shared" si="10"/>
        <v>83713.77922901322</v>
      </c>
      <c r="O40" s="89">
        <f t="shared" si="11"/>
        <v>19112.734983792972</v>
      </c>
      <c r="P40" s="90">
        <f t="shared" si="4"/>
        <v>0.95141428431731445</v>
      </c>
      <c r="Q40" s="227">
        <v>3096.1608666590496</v>
      </c>
      <c r="R40" s="93">
        <f t="shared" si="12"/>
        <v>7.3550289396090429E-2</v>
      </c>
      <c r="S40" s="93">
        <f t="shared" si="12"/>
        <v>6.5706999610548225E-2</v>
      </c>
      <c r="T40" s="92">
        <v>4380</v>
      </c>
      <c r="U40" s="1">
        <v>73256</v>
      </c>
      <c r="V40" s="1">
        <v>16848.206071757129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69</v>
      </c>
      <c r="D41" s="1">
        <v>126419</v>
      </c>
      <c r="E41" s="86">
        <f t="shared" si="5"/>
        <v>16577.366902701287</v>
      </c>
      <c r="F41" s="87">
        <f t="shared" si="0"/>
        <v>0.8252060043198024</v>
      </c>
      <c r="G41" s="189">
        <f t="shared" si="6"/>
        <v>2177.6975443101587</v>
      </c>
      <c r="H41" s="189">
        <f t="shared" si="7"/>
        <v>16607.121472909268</v>
      </c>
      <c r="I41" s="189">
        <f t="shared" si="1"/>
        <v>526.20300753077822</v>
      </c>
      <c r="J41" s="88">
        <f t="shared" si="2"/>
        <v>4012.8241354297147</v>
      </c>
      <c r="K41" s="189">
        <f t="shared" si="8"/>
        <v>316.33400961598807</v>
      </c>
      <c r="L41" s="88">
        <f t="shared" si="3"/>
        <v>2412.3631573315247</v>
      </c>
      <c r="M41" s="89">
        <f t="shared" si="9"/>
        <v>19019.484630240793</v>
      </c>
      <c r="N41" s="89">
        <f t="shared" si="10"/>
        <v>145438.4846302408</v>
      </c>
      <c r="O41" s="89">
        <f t="shared" si="11"/>
        <v>19071.39845662743</v>
      </c>
      <c r="P41" s="90">
        <f t="shared" si="4"/>
        <v>0.94935659019647212</v>
      </c>
      <c r="Q41" s="227">
        <v>8900.4458677076764</v>
      </c>
      <c r="R41" s="93">
        <f t="shared" si="12"/>
        <v>0.16553879628263757</v>
      </c>
      <c r="S41" s="93">
        <f t="shared" si="12"/>
        <v>0.16416325875752064</v>
      </c>
      <c r="T41" s="92">
        <v>7626</v>
      </c>
      <c r="U41" s="1">
        <v>108464</v>
      </c>
      <c r="V41" s="1">
        <v>14239.726926611525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70</v>
      </c>
      <c r="D42" s="1">
        <v>164418</v>
      </c>
      <c r="E42" s="86">
        <f t="shared" si="5"/>
        <v>16847.832769750996</v>
      </c>
      <c r="F42" s="87">
        <f t="shared" si="0"/>
        <v>0.83866954522849824</v>
      </c>
      <c r="G42" s="189">
        <f t="shared" si="6"/>
        <v>2010.0087067393395</v>
      </c>
      <c r="H42" s="189">
        <f t="shared" si="7"/>
        <v>19615.674969069212</v>
      </c>
      <c r="I42" s="189">
        <f t="shared" si="1"/>
        <v>431.53995406338032</v>
      </c>
      <c r="J42" s="88">
        <f t="shared" si="2"/>
        <v>4211.3984117045284</v>
      </c>
      <c r="K42" s="189">
        <f t="shared" si="8"/>
        <v>221.67095614859016</v>
      </c>
      <c r="L42" s="88">
        <f t="shared" si="3"/>
        <v>2163.2868610540913</v>
      </c>
      <c r="M42" s="89">
        <f t="shared" si="9"/>
        <v>21778.961830123302</v>
      </c>
      <c r="N42" s="89">
        <f t="shared" si="10"/>
        <v>186196.9618301233</v>
      </c>
      <c r="O42" s="89">
        <f t="shared" si="11"/>
        <v>19079.512432638927</v>
      </c>
      <c r="P42" s="90">
        <f t="shared" si="4"/>
        <v>0.94976049642373328</v>
      </c>
      <c r="Q42" s="227">
        <v>13011.761509698346</v>
      </c>
      <c r="R42" s="93">
        <f t="shared" si="12"/>
        <v>0.11577247248198265</v>
      </c>
      <c r="S42" s="93">
        <f t="shared" si="12"/>
        <v>0.11131349856797505</v>
      </c>
      <c r="T42" s="92">
        <v>9759</v>
      </c>
      <c r="U42" s="1">
        <v>147358</v>
      </c>
      <c r="V42" s="1">
        <v>15160.288065843622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71</v>
      </c>
      <c r="D43" s="1">
        <v>161566</v>
      </c>
      <c r="E43" s="86">
        <f t="shared" si="5"/>
        <v>18416.27721417987</v>
      </c>
      <c r="F43" s="87">
        <f t="shared" si="0"/>
        <v>0.91674526018259261</v>
      </c>
      <c r="G43" s="189">
        <f t="shared" si="6"/>
        <v>1037.5731511934373</v>
      </c>
      <c r="H43" s="189">
        <f t="shared" si="7"/>
        <v>9102.6292554200263</v>
      </c>
      <c r="I43" s="189">
        <f t="shared" si="1"/>
        <v>0</v>
      </c>
      <c r="J43" s="88">
        <f t="shared" si="2"/>
        <v>0</v>
      </c>
      <c r="K43" s="189">
        <f t="shared" si="8"/>
        <v>-209.86899791479016</v>
      </c>
      <c r="L43" s="88">
        <f t="shared" si="3"/>
        <v>-1841.1807187064542</v>
      </c>
      <c r="M43" s="89">
        <f t="shared" si="9"/>
        <v>7261.4485367135721</v>
      </c>
      <c r="N43" s="89">
        <f t="shared" si="10"/>
        <v>168827.44853671358</v>
      </c>
      <c r="O43" s="89">
        <f t="shared" si="11"/>
        <v>19243.981367458517</v>
      </c>
      <c r="P43" s="90">
        <f t="shared" si="4"/>
        <v>0.95794760800386558</v>
      </c>
      <c r="Q43" s="227">
        <v>6684.0898396968896</v>
      </c>
      <c r="R43" s="93">
        <f t="shared" si="12"/>
        <v>0.11572565051654604</v>
      </c>
      <c r="S43" s="93">
        <f t="shared" si="12"/>
        <v>0.10529711941631156</v>
      </c>
      <c r="T43" s="92">
        <v>8773</v>
      </c>
      <c r="U43" s="1">
        <v>144808</v>
      </c>
      <c r="V43" s="1">
        <v>16661.834081233461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72</v>
      </c>
      <c r="D44" s="1">
        <v>131530</v>
      </c>
      <c r="E44" s="86">
        <f t="shared" si="5"/>
        <v>18162.109914388293</v>
      </c>
      <c r="F44" s="87">
        <f t="shared" si="0"/>
        <v>0.9040930468895646</v>
      </c>
      <c r="G44" s="189">
        <f t="shared" si="6"/>
        <v>1195.1568770642152</v>
      </c>
      <c r="H44" s="189">
        <f t="shared" si="7"/>
        <v>8655.326103699048</v>
      </c>
      <c r="I44" s="189">
        <f t="shared" si="1"/>
        <v>0</v>
      </c>
      <c r="J44" s="88">
        <f t="shared" si="2"/>
        <v>0</v>
      </c>
      <c r="K44" s="189">
        <f t="shared" si="8"/>
        <v>-209.86899791479016</v>
      </c>
      <c r="L44" s="88">
        <f t="shared" si="3"/>
        <v>-1519.8712828989103</v>
      </c>
      <c r="M44" s="89">
        <f t="shared" si="9"/>
        <v>7135.4548208001379</v>
      </c>
      <c r="N44" s="89">
        <f t="shared" si="10"/>
        <v>138665.45482080014</v>
      </c>
      <c r="O44" s="89">
        <f t="shared" si="11"/>
        <v>19147.397793537719</v>
      </c>
      <c r="P44" s="90">
        <f t="shared" si="4"/>
        <v>0.95313976695251501</v>
      </c>
      <c r="Q44" s="227">
        <v>4491.749939483052</v>
      </c>
      <c r="R44" s="93">
        <f t="shared" si="12"/>
        <v>0.14733077459874389</v>
      </c>
      <c r="S44" s="93">
        <f t="shared" si="12"/>
        <v>0.13228017758315708</v>
      </c>
      <c r="T44" s="92">
        <v>7242</v>
      </c>
      <c r="U44" s="1">
        <v>114640</v>
      </c>
      <c r="V44" s="1">
        <v>16040.296627955786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73</v>
      </c>
      <c r="D45" s="1">
        <v>127705</v>
      </c>
      <c r="E45" s="86">
        <f t="shared" si="5"/>
        <v>17746.664813785435</v>
      </c>
      <c r="F45" s="87">
        <f t="shared" si="0"/>
        <v>0.88341257371822768</v>
      </c>
      <c r="G45" s="189">
        <f t="shared" si="6"/>
        <v>1452.732839437987</v>
      </c>
      <c r="H45" s="189">
        <f t="shared" si="7"/>
        <v>10453.865512595754</v>
      </c>
      <c r="I45" s="189">
        <f t="shared" si="1"/>
        <v>116.94873865132648</v>
      </c>
      <c r="J45" s="88">
        <f t="shared" si="2"/>
        <v>841.56312333494532</v>
      </c>
      <c r="K45" s="189">
        <f t="shared" si="8"/>
        <v>-92.920259263463677</v>
      </c>
      <c r="L45" s="88">
        <f t="shared" si="3"/>
        <v>-668.65418565988455</v>
      </c>
      <c r="M45" s="89">
        <f t="shared" si="9"/>
        <v>9785.2113269358688</v>
      </c>
      <c r="N45" s="89">
        <f t="shared" si="10"/>
        <v>137490.21132693588</v>
      </c>
      <c r="O45" s="89">
        <f t="shared" si="11"/>
        <v>19106.477393959958</v>
      </c>
      <c r="P45" s="90">
        <f t="shared" si="4"/>
        <v>0.95110278727842512</v>
      </c>
      <c r="Q45" s="227">
        <v>7057.1765014791181</v>
      </c>
      <c r="R45" s="93">
        <f t="shared" si="12"/>
        <v>0.11001495028162159</v>
      </c>
      <c r="S45" s="93">
        <f t="shared" si="12"/>
        <v>0.12590315760221721</v>
      </c>
      <c r="T45" s="92">
        <v>7196</v>
      </c>
      <c r="U45" s="1">
        <v>115048</v>
      </c>
      <c r="V45" s="1">
        <v>15762.159199890397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74</v>
      </c>
      <c r="D46" s="1">
        <v>71043</v>
      </c>
      <c r="E46" s="86">
        <f t="shared" si="5"/>
        <v>18899.441340782123</v>
      </c>
      <c r="F46" s="87">
        <f t="shared" si="0"/>
        <v>0.94079672388513891</v>
      </c>
      <c r="G46" s="189">
        <f t="shared" si="6"/>
        <v>738.01139270004069</v>
      </c>
      <c r="H46" s="189">
        <f t="shared" si="7"/>
        <v>2774.1848251594529</v>
      </c>
      <c r="I46" s="189">
        <f t="shared" si="1"/>
        <v>0</v>
      </c>
      <c r="J46" s="88">
        <f t="shared" si="2"/>
        <v>0</v>
      </c>
      <c r="K46" s="189">
        <f t="shared" si="8"/>
        <v>-209.86899791479016</v>
      </c>
      <c r="L46" s="88">
        <f t="shared" si="3"/>
        <v>-788.89756316169621</v>
      </c>
      <c r="M46" s="89">
        <f t="shared" si="9"/>
        <v>1985.2872619977566</v>
      </c>
      <c r="N46" s="89">
        <f t="shared" si="10"/>
        <v>73028.287261997757</v>
      </c>
      <c r="O46" s="89">
        <f t="shared" si="11"/>
        <v>19427.583735567376</v>
      </c>
      <c r="P46" s="90">
        <f t="shared" si="4"/>
        <v>0.96708716421083329</v>
      </c>
      <c r="Q46" s="227">
        <v>2513.5446537581934</v>
      </c>
      <c r="R46" s="93">
        <f t="shared" si="12"/>
        <v>0.15724059293044471</v>
      </c>
      <c r="S46" s="94">
        <f t="shared" si="12"/>
        <v>0.13230404384096184</v>
      </c>
      <c r="T46" s="92">
        <v>3759</v>
      </c>
      <c r="U46" s="1">
        <v>61390</v>
      </c>
      <c r="V46" s="1">
        <v>16691.136487221316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75</v>
      </c>
      <c r="D47" s="1">
        <v>111098</v>
      </c>
      <c r="E47" s="86">
        <f t="shared" si="5"/>
        <v>18541.054739652871</v>
      </c>
      <c r="F47" s="87">
        <f t="shared" si="0"/>
        <v>0.92295657008656229</v>
      </c>
      <c r="G47" s="189">
        <f t="shared" si="6"/>
        <v>960.2110854001769</v>
      </c>
      <c r="H47" s="189">
        <f t="shared" si="7"/>
        <v>5753.5848237178598</v>
      </c>
      <c r="I47" s="189">
        <f t="shared" si="1"/>
        <v>0</v>
      </c>
      <c r="J47" s="88">
        <f t="shared" si="2"/>
        <v>0</v>
      </c>
      <c r="K47" s="189">
        <f t="shared" si="8"/>
        <v>-209.86899791479016</v>
      </c>
      <c r="L47" s="88">
        <f t="shared" si="3"/>
        <v>-1257.5350355054227</v>
      </c>
      <c r="M47" s="89">
        <f t="shared" si="9"/>
        <v>4496.0497882124373</v>
      </c>
      <c r="N47" s="89">
        <f t="shared" si="10"/>
        <v>115594.04978821243</v>
      </c>
      <c r="O47" s="89">
        <f t="shared" si="11"/>
        <v>19291.396827138258</v>
      </c>
      <c r="P47" s="90">
        <f t="shared" si="4"/>
        <v>0.96030790576737413</v>
      </c>
      <c r="Q47" s="227">
        <v>2448.4068596219877</v>
      </c>
      <c r="R47" s="93">
        <f t="shared" si="12"/>
        <v>0.14008640594374377</v>
      </c>
      <c r="S47" s="94">
        <f t="shared" si="12"/>
        <v>0.13304648654789628</v>
      </c>
      <c r="T47" s="92">
        <v>5992</v>
      </c>
      <c r="U47" s="1">
        <v>97447</v>
      </c>
      <c r="V47" s="1">
        <v>16363.895885810243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76</v>
      </c>
      <c r="D48" s="1">
        <v>43360</v>
      </c>
      <c r="E48" s="86">
        <f t="shared" si="5"/>
        <v>16011.816838995568</v>
      </c>
      <c r="F48" s="87">
        <f t="shared" si="0"/>
        <v>0.79705344480582074</v>
      </c>
      <c r="G48" s="189">
        <f t="shared" si="6"/>
        <v>2528.3385838077047</v>
      </c>
      <c r="H48" s="189">
        <f t="shared" si="7"/>
        <v>6846.7408849512649</v>
      </c>
      <c r="I48" s="189">
        <f t="shared" si="1"/>
        <v>724.14552982778002</v>
      </c>
      <c r="J48" s="88">
        <f t="shared" si="2"/>
        <v>1960.9860947736283</v>
      </c>
      <c r="K48" s="189">
        <f t="shared" si="8"/>
        <v>514.27653191298987</v>
      </c>
      <c r="L48" s="88">
        <f t="shared" si="3"/>
        <v>1392.6608484203766</v>
      </c>
      <c r="M48" s="89">
        <f t="shared" si="9"/>
        <v>8239.401733371642</v>
      </c>
      <c r="N48" s="89">
        <f t="shared" si="10"/>
        <v>51599.40173337164</v>
      </c>
      <c r="O48" s="89">
        <f t="shared" si="11"/>
        <v>19054.431954716263</v>
      </c>
      <c r="P48" s="90">
        <f t="shared" si="4"/>
        <v>0.94851201341105296</v>
      </c>
      <c r="Q48" s="227">
        <v>3074.8972895033385</v>
      </c>
      <c r="R48" s="93">
        <f t="shared" si="12"/>
        <v>0.14189402717792057</v>
      </c>
      <c r="S48" s="94">
        <f t="shared" si="12"/>
        <v>0.13852063271062973</v>
      </c>
      <c r="T48" s="92">
        <v>2708</v>
      </c>
      <c r="U48" s="1">
        <v>37972</v>
      </c>
      <c r="V48" s="1">
        <v>14063.703703703704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77</v>
      </c>
      <c r="D49" s="1">
        <v>48928</v>
      </c>
      <c r="E49" s="86">
        <f t="shared" si="5"/>
        <v>15901.202469938251</v>
      </c>
      <c r="F49" s="87">
        <f t="shared" si="0"/>
        <v>0.79154716373923772</v>
      </c>
      <c r="G49" s="189">
        <f t="shared" si="6"/>
        <v>2596.9194926232412</v>
      </c>
      <c r="H49" s="189">
        <f t="shared" si="7"/>
        <v>7990.7212788017132</v>
      </c>
      <c r="I49" s="189">
        <f t="shared" si="1"/>
        <v>762.86055899784105</v>
      </c>
      <c r="J49" s="88">
        <f t="shared" si="2"/>
        <v>2347.3219400363569</v>
      </c>
      <c r="K49" s="189">
        <f t="shared" si="8"/>
        <v>552.9915610830509</v>
      </c>
      <c r="L49" s="88">
        <f t="shared" si="3"/>
        <v>1701.5550334525476</v>
      </c>
      <c r="M49" s="89">
        <f t="shared" si="9"/>
        <v>9692.2763122542601</v>
      </c>
      <c r="N49" s="89">
        <f t="shared" si="10"/>
        <v>58620.27631225426</v>
      </c>
      <c r="O49" s="89">
        <f t="shared" si="11"/>
        <v>19051.113523644541</v>
      </c>
      <c r="P49" s="90">
        <f t="shared" si="4"/>
        <v>0.94834682497905531</v>
      </c>
      <c r="Q49" s="227">
        <v>4583.7190250375788</v>
      </c>
      <c r="R49" s="93">
        <f t="shared" si="12"/>
        <v>0.13070807912738031</v>
      </c>
      <c r="S49" s="94">
        <f t="shared" si="12"/>
        <v>0.11747912532543485</v>
      </c>
      <c r="T49" s="92">
        <v>3077</v>
      </c>
      <c r="U49" s="1">
        <v>43272</v>
      </c>
      <c r="V49" s="1">
        <v>14229.529759947387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78</v>
      </c>
      <c r="D50" s="1">
        <v>152715</v>
      </c>
      <c r="E50" s="86">
        <f t="shared" si="5"/>
        <v>21231.057973029332</v>
      </c>
      <c r="F50" s="87">
        <f t="shared" si="0"/>
        <v>1.0568624450575881</v>
      </c>
      <c r="G50" s="189">
        <f t="shared" si="6"/>
        <v>-707.59091929322892</v>
      </c>
      <c r="H50" s="189">
        <f t="shared" si="7"/>
        <v>-5089.7014824761955</v>
      </c>
      <c r="I50" s="189">
        <f t="shared" si="1"/>
        <v>0</v>
      </c>
      <c r="J50" s="88">
        <f t="shared" si="2"/>
        <v>0</v>
      </c>
      <c r="K50" s="189">
        <f t="shared" si="8"/>
        <v>-209.86899791479016</v>
      </c>
      <c r="L50" s="88">
        <f t="shared" si="3"/>
        <v>-1509.5877020010855</v>
      </c>
      <c r="M50" s="89">
        <f t="shared" si="9"/>
        <v>-6599.2891844772812</v>
      </c>
      <c r="N50" s="89">
        <f t="shared" si="10"/>
        <v>146115.71081552273</v>
      </c>
      <c r="O50" s="89">
        <f t="shared" si="11"/>
        <v>20313.598055821316</v>
      </c>
      <c r="P50" s="90">
        <f t="shared" si="4"/>
        <v>1.011192138256364</v>
      </c>
      <c r="Q50" s="227">
        <v>499.63490675251342</v>
      </c>
      <c r="R50" s="93">
        <f t="shared" si="12"/>
        <v>5.7158482050146064E-2</v>
      </c>
      <c r="S50" s="94">
        <f t="shared" si="12"/>
        <v>6.2155477516530527E-2</v>
      </c>
      <c r="T50" s="92">
        <v>7193</v>
      </c>
      <c r="U50" s="1">
        <v>144458</v>
      </c>
      <c r="V50" s="1">
        <v>19988.653659886539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79</v>
      </c>
      <c r="D51" s="1">
        <v>99047</v>
      </c>
      <c r="E51" s="86">
        <f t="shared" si="5"/>
        <v>16646.55462184874</v>
      </c>
      <c r="F51" s="87">
        <f t="shared" si="0"/>
        <v>0.82865010503861836</v>
      </c>
      <c r="G51" s="189">
        <f t="shared" si="6"/>
        <v>2134.8011584387382</v>
      </c>
      <c r="H51" s="189">
        <f t="shared" si="7"/>
        <v>12702.066892710493</v>
      </c>
      <c r="I51" s="189">
        <f t="shared" si="1"/>
        <v>501.98730582916994</v>
      </c>
      <c r="J51" s="88">
        <f t="shared" si="2"/>
        <v>2986.8244696835609</v>
      </c>
      <c r="K51" s="189">
        <f t="shared" si="8"/>
        <v>292.11830791437978</v>
      </c>
      <c r="L51" s="88">
        <f t="shared" si="3"/>
        <v>1738.1039320905597</v>
      </c>
      <c r="M51" s="89">
        <f t="shared" si="9"/>
        <v>14440.170824801053</v>
      </c>
      <c r="N51" s="89">
        <f t="shared" si="10"/>
        <v>113487.17082480105</v>
      </c>
      <c r="O51" s="89">
        <f t="shared" si="11"/>
        <v>19073.47408820186</v>
      </c>
      <c r="P51" s="90">
        <f t="shared" si="4"/>
        <v>0.94945991321803691</v>
      </c>
      <c r="Q51" s="227">
        <v>9087.9527003489111</v>
      </c>
      <c r="R51" s="93">
        <f t="shared" si="12"/>
        <v>9.601637711629965E-2</v>
      </c>
      <c r="S51" s="94">
        <f t="shared" si="12"/>
        <v>9.6568990415685993E-2</v>
      </c>
      <c r="T51" s="92">
        <v>5950</v>
      </c>
      <c r="U51" s="1">
        <v>90370</v>
      </c>
      <c r="V51" s="1">
        <v>15180.581219553167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80</v>
      </c>
      <c r="D52" s="1">
        <v>39016</v>
      </c>
      <c r="E52" s="86">
        <f t="shared" si="5"/>
        <v>17996.309963099629</v>
      </c>
      <c r="F52" s="87">
        <f t="shared" si="0"/>
        <v>0.8958396785396705</v>
      </c>
      <c r="G52" s="189">
        <f t="shared" si="6"/>
        <v>1297.9528468631868</v>
      </c>
      <c r="H52" s="189">
        <f t="shared" si="7"/>
        <v>2813.9617719993889</v>
      </c>
      <c r="I52" s="189">
        <f t="shared" si="1"/>
        <v>29.572936391358596</v>
      </c>
      <c r="J52" s="88">
        <f t="shared" si="2"/>
        <v>64.114126096465441</v>
      </c>
      <c r="K52" s="189">
        <f t="shared" si="8"/>
        <v>-180.29606152343155</v>
      </c>
      <c r="L52" s="88">
        <f t="shared" si="3"/>
        <v>-390.88186138279957</v>
      </c>
      <c r="M52" s="89">
        <f t="shared" si="9"/>
        <v>2423.0799106165896</v>
      </c>
      <c r="N52" s="89">
        <f t="shared" si="10"/>
        <v>41439.079910616587</v>
      </c>
      <c r="O52" s="89">
        <f t="shared" si="11"/>
        <v>19113.966748439383</v>
      </c>
      <c r="P52" s="90">
        <f t="shared" si="4"/>
        <v>0.95147560042306834</v>
      </c>
      <c r="Q52" s="227">
        <v>2126.6494518074969</v>
      </c>
      <c r="R52" s="93">
        <f t="shared" si="12"/>
        <v>0.1443991435191975</v>
      </c>
      <c r="S52" s="94">
        <f t="shared" si="12"/>
        <v>0.13964840906731879</v>
      </c>
      <c r="T52" s="92">
        <v>2168</v>
      </c>
      <c r="U52" s="1">
        <v>34093</v>
      </c>
      <c r="V52" s="1">
        <v>15791.106993978694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81</v>
      </c>
      <c r="D53" s="1">
        <v>60360</v>
      </c>
      <c r="E53" s="86">
        <f t="shared" si="5"/>
        <v>17784.325279905715</v>
      </c>
      <c r="F53" s="87">
        <f t="shared" si="0"/>
        <v>0.88528727691749587</v>
      </c>
      <c r="G53" s="189">
        <f t="shared" si="6"/>
        <v>1429.3833504434133</v>
      </c>
      <c r="H53" s="189">
        <f t="shared" si="7"/>
        <v>4851.3270914049444</v>
      </c>
      <c r="I53" s="189">
        <f t="shared" si="1"/>
        <v>103.76757550922848</v>
      </c>
      <c r="J53" s="88">
        <f t="shared" si="2"/>
        <v>352.18715127832144</v>
      </c>
      <c r="K53" s="189">
        <f t="shared" si="8"/>
        <v>-106.10142240556168</v>
      </c>
      <c r="L53" s="88">
        <f t="shared" si="3"/>
        <v>-360.10822764447636</v>
      </c>
      <c r="M53" s="89">
        <f t="shared" si="9"/>
        <v>4491.2188637604677</v>
      </c>
      <c r="N53" s="89">
        <f t="shared" si="10"/>
        <v>64851.21886376047</v>
      </c>
      <c r="O53" s="89">
        <f t="shared" si="11"/>
        <v>19107.607207943569</v>
      </c>
      <c r="P53" s="90">
        <f t="shared" si="4"/>
        <v>0.95115902837440325</v>
      </c>
      <c r="Q53" s="227">
        <v>2554.3177857170822</v>
      </c>
      <c r="R53" s="93">
        <f t="shared" si="12"/>
        <v>0.11647522335053549</v>
      </c>
      <c r="S53" s="94">
        <f t="shared" si="12"/>
        <v>0.12108060140796252</v>
      </c>
      <c r="T53" s="92">
        <v>3394</v>
      </c>
      <c r="U53" s="1">
        <v>54063</v>
      </c>
      <c r="V53" s="1">
        <v>15863.556338028169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82</v>
      </c>
      <c r="D54" s="1">
        <v>174674</v>
      </c>
      <c r="E54" s="86">
        <f t="shared" si="5"/>
        <v>15692.570299164496</v>
      </c>
      <c r="F54" s="87">
        <f t="shared" si="0"/>
        <v>0.78116164708708935</v>
      </c>
      <c r="G54" s="189">
        <f t="shared" si="6"/>
        <v>2726.2714385029694</v>
      </c>
      <c r="H54" s="189">
        <f t="shared" si="7"/>
        <v>30346.127381976552</v>
      </c>
      <c r="I54" s="189">
        <f t="shared" si="1"/>
        <v>835.88181876865531</v>
      </c>
      <c r="J54" s="88">
        <f t="shared" si="2"/>
        <v>9304.2005247139023</v>
      </c>
      <c r="K54" s="189">
        <f t="shared" si="8"/>
        <v>626.01282085386515</v>
      </c>
      <c r="L54" s="88">
        <f t="shared" si="3"/>
        <v>6968.1487089243728</v>
      </c>
      <c r="M54" s="89">
        <f t="shared" si="9"/>
        <v>37314.276090900923</v>
      </c>
      <c r="N54" s="89">
        <f t="shared" si="10"/>
        <v>211988.27609090094</v>
      </c>
      <c r="O54" s="89">
        <f t="shared" si="11"/>
        <v>19044.854558521329</v>
      </c>
      <c r="P54" s="90">
        <f t="shared" si="4"/>
        <v>0.94803525947949085</v>
      </c>
      <c r="Q54" s="227">
        <v>18207.931214719938</v>
      </c>
      <c r="R54" s="93">
        <f t="shared" si="12"/>
        <v>0.14617741819064681</v>
      </c>
      <c r="S54" s="94">
        <f t="shared" si="12"/>
        <v>0.14226449555195811</v>
      </c>
      <c r="T54" s="92">
        <v>11131</v>
      </c>
      <c r="U54" s="1">
        <v>152397</v>
      </c>
      <c r="V54" s="1">
        <v>13738.123140719372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83</v>
      </c>
      <c r="D55" s="1">
        <v>47753</v>
      </c>
      <c r="E55" s="86">
        <f t="shared" si="5"/>
        <v>19055.466879489228</v>
      </c>
      <c r="F55" s="87">
        <f t="shared" si="0"/>
        <v>0.94856353100981894</v>
      </c>
      <c r="G55" s="189">
        <f t="shared" si="6"/>
        <v>641.27555870163576</v>
      </c>
      <c r="H55" s="189">
        <f t="shared" si="7"/>
        <v>1607.036550106299</v>
      </c>
      <c r="I55" s="189">
        <f t="shared" si="1"/>
        <v>0</v>
      </c>
      <c r="J55" s="88">
        <f t="shared" si="2"/>
        <v>0</v>
      </c>
      <c r="K55" s="189">
        <f t="shared" si="8"/>
        <v>-209.86899791479016</v>
      </c>
      <c r="L55" s="88">
        <f t="shared" si="3"/>
        <v>-525.93170877446414</v>
      </c>
      <c r="M55" s="89">
        <f t="shared" si="9"/>
        <v>1081.1048413318349</v>
      </c>
      <c r="N55" s="89">
        <f t="shared" si="10"/>
        <v>48834.104841331835</v>
      </c>
      <c r="O55" s="89">
        <f t="shared" si="11"/>
        <v>19486.873440276071</v>
      </c>
      <c r="P55" s="90">
        <f t="shared" si="4"/>
        <v>0.97003855091821145</v>
      </c>
      <c r="Q55" s="227">
        <v>3589.8431025054583</v>
      </c>
      <c r="R55" s="93">
        <f t="shared" si="12"/>
        <v>8.0213540841948108E-2</v>
      </c>
      <c r="S55" s="93">
        <f t="shared" si="12"/>
        <v>7.4178828323278143E-2</v>
      </c>
      <c r="T55" s="92">
        <v>2506</v>
      </c>
      <c r="U55" s="1">
        <v>44207</v>
      </c>
      <c r="V55" s="1">
        <v>17739.566613162118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84</v>
      </c>
      <c r="D56" s="1">
        <v>226856</v>
      </c>
      <c r="E56" s="86">
        <f t="shared" si="5"/>
        <v>16854.08618127786</v>
      </c>
      <c r="F56" s="87">
        <f t="shared" si="0"/>
        <v>0.8389808342751689</v>
      </c>
      <c r="G56" s="189">
        <f t="shared" si="6"/>
        <v>2006.1315915926834</v>
      </c>
      <c r="H56" s="189">
        <f t="shared" si="7"/>
        <v>27002.531222837519</v>
      </c>
      <c r="I56" s="189">
        <f t="shared" si="1"/>
        <v>429.35126002897778</v>
      </c>
      <c r="J56" s="88">
        <f t="shared" si="2"/>
        <v>5779.0679599900413</v>
      </c>
      <c r="K56" s="189">
        <f t="shared" si="8"/>
        <v>219.48226211418762</v>
      </c>
      <c r="L56" s="88">
        <f t="shared" si="3"/>
        <v>2954.2312480569653</v>
      </c>
      <c r="M56" s="89">
        <f t="shared" si="9"/>
        <v>29956.762470894486</v>
      </c>
      <c r="N56" s="89">
        <f t="shared" si="10"/>
        <v>256812.76247089449</v>
      </c>
      <c r="O56" s="89">
        <f t="shared" si="11"/>
        <v>19079.700034984733</v>
      </c>
      <c r="P56" s="90">
        <f t="shared" si="4"/>
        <v>0.94976983509513346</v>
      </c>
      <c r="Q56" s="227">
        <v>16175.803957427945</v>
      </c>
      <c r="R56" s="93">
        <f t="shared" si="12"/>
        <v>0.15205622759174056</v>
      </c>
      <c r="S56" s="93">
        <f t="shared" si="12"/>
        <v>0.15008763225484531</v>
      </c>
      <c r="T56" s="92">
        <v>13460</v>
      </c>
      <c r="U56" s="1">
        <v>196914</v>
      </c>
      <c r="V56" s="1">
        <v>14654.61040410806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85</v>
      </c>
      <c r="D57" s="1">
        <v>166500.57699237781</v>
      </c>
      <c r="E57" s="86">
        <f t="shared" si="5"/>
        <v>17695.884471503647</v>
      </c>
      <c r="F57" s="87">
        <f t="shared" si="0"/>
        <v>0.88088477520847042</v>
      </c>
      <c r="G57" s="189">
        <f t="shared" si="6"/>
        <v>1484.2166516526961</v>
      </c>
      <c r="H57" s="189">
        <f t="shared" si="7"/>
        <v>13964.994475400217</v>
      </c>
      <c r="I57" s="189">
        <f t="shared" si="1"/>
        <v>134.72185844995255</v>
      </c>
      <c r="J57" s="88">
        <f t="shared" si="2"/>
        <v>1267.5979661556034</v>
      </c>
      <c r="K57" s="189">
        <f t="shared" si="8"/>
        <v>-75.147139464837608</v>
      </c>
      <c r="L57" s="88">
        <f t="shared" si="3"/>
        <v>-707.05943522465702</v>
      </c>
      <c r="M57" s="89">
        <f t="shared" si="9"/>
        <v>13257.93504017556</v>
      </c>
      <c r="N57" s="89">
        <f t="shared" si="10"/>
        <v>179758.51203255338</v>
      </c>
      <c r="O57" s="89">
        <f t="shared" si="11"/>
        <v>19104.953983691506</v>
      </c>
      <c r="P57" s="90">
        <f t="shared" si="4"/>
        <v>0.95102695332313247</v>
      </c>
      <c r="Q57" s="227">
        <v>5660.5898854096667</v>
      </c>
      <c r="R57" s="93">
        <f t="shared" si="12"/>
        <v>0.12222660763899501</v>
      </c>
      <c r="S57" s="93">
        <f t="shared" si="12"/>
        <v>0.11602448375789945</v>
      </c>
      <c r="T57" s="92">
        <v>9409</v>
      </c>
      <c r="U57" s="1">
        <v>148366.27100000001</v>
      </c>
      <c r="V57" s="1">
        <v>15856.179437854014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86</v>
      </c>
      <c r="D58" s="1">
        <v>1061413</v>
      </c>
      <c r="E58" s="86">
        <f t="shared" si="5"/>
        <v>19756.407631456492</v>
      </c>
      <c r="F58" s="87">
        <f t="shared" si="0"/>
        <v>0.98345571386315067</v>
      </c>
      <c r="G58" s="189">
        <f t="shared" si="6"/>
        <v>206.69229248193201</v>
      </c>
      <c r="H58" s="189">
        <f t="shared" si="7"/>
        <v>11104.543413591799</v>
      </c>
      <c r="I58" s="189">
        <f t="shared" si="1"/>
        <v>0</v>
      </c>
      <c r="J58" s="88">
        <f t="shared" si="2"/>
        <v>0</v>
      </c>
      <c r="K58" s="189">
        <f t="shared" si="8"/>
        <v>-209.86899791479016</v>
      </c>
      <c r="L58" s="88">
        <f t="shared" si="3"/>
        <v>-11275.211912972101</v>
      </c>
      <c r="M58" s="89">
        <f t="shared" si="9"/>
        <v>-170.66849938030282</v>
      </c>
      <c r="N58" s="89">
        <f t="shared" si="10"/>
        <v>1061242.3315006196</v>
      </c>
      <c r="O58" s="89">
        <f t="shared" si="11"/>
        <v>19753.230926023632</v>
      </c>
      <c r="P58" s="90">
        <f t="shared" si="4"/>
        <v>0.98329758040247761</v>
      </c>
      <c r="Q58" s="227">
        <v>931.48517242849357</v>
      </c>
      <c r="R58" s="93">
        <f t="shared" si="12"/>
        <v>0.10729255992805921</v>
      </c>
      <c r="S58" s="93">
        <f t="shared" si="12"/>
        <v>0.10702462501360495</v>
      </c>
      <c r="T58" s="92">
        <v>53725</v>
      </c>
      <c r="U58" s="1">
        <v>958566</v>
      </c>
      <c r="V58" s="1">
        <v>17846.403038427165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87</v>
      </c>
      <c r="D59" s="1">
        <v>403396</v>
      </c>
      <c r="E59" s="86">
        <f t="shared" si="5"/>
        <v>18683.525543050342</v>
      </c>
      <c r="F59" s="87">
        <f t="shared" si="0"/>
        <v>0.93004863501423796</v>
      </c>
      <c r="G59" s="189">
        <f t="shared" si="6"/>
        <v>871.87918729374485</v>
      </c>
      <c r="H59" s="189">
        <f t="shared" si="7"/>
        <v>18824.743532859244</v>
      </c>
      <c r="I59" s="189">
        <f t="shared" si="1"/>
        <v>0</v>
      </c>
      <c r="J59" s="88">
        <f t="shared" si="2"/>
        <v>0</v>
      </c>
      <c r="K59" s="189">
        <f t="shared" si="8"/>
        <v>-209.86899791479016</v>
      </c>
      <c r="L59" s="88">
        <f t="shared" si="3"/>
        <v>-4531.2815339782337</v>
      </c>
      <c r="M59" s="89">
        <f t="shared" si="9"/>
        <v>14293.46199888101</v>
      </c>
      <c r="N59" s="89">
        <f t="shared" si="10"/>
        <v>417689.46199888102</v>
      </c>
      <c r="O59" s="89">
        <f t="shared" si="11"/>
        <v>19345.5357324293</v>
      </c>
      <c r="P59" s="90">
        <f t="shared" si="4"/>
        <v>0.96300289043989096</v>
      </c>
      <c r="Q59" s="227">
        <v>13055.878605824229</v>
      </c>
      <c r="R59" s="93">
        <f t="shared" si="12"/>
        <v>0.12568507294422307</v>
      </c>
      <c r="S59" s="93">
        <f t="shared" si="12"/>
        <v>0.12511156843760488</v>
      </c>
      <c r="T59" s="92">
        <v>21591</v>
      </c>
      <c r="U59" s="1">
        <v>358356</v>
      </c>
      <c r="V59" s="1">
        <v>16605.931417979613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88</v>
      </c>
      <c r="D60" s="1">
        <v>25995</v>
      </c>
      <c r="E60" s="86">
        <f t="shared" si="5"/>
        <v>18919.213973799127</v>
      </c>
      <c r="F60" s="87">
        <f t="shared" si="0"/>
        <v>0.94178098728369986</v>
      </c>
      <c r="G60" s="189">
        <f t="shared" si="6"/>
        <v>725.75236022949798</v>
      </c>
      <c r="H60" s="189">
        <f t="shared" si="7"/>
        <v>997.18374295533022</v>
      </c>
      <c r="I60" s="189">
        <f t="shared" si="1"/>
        <v>0</v>
      </c>
      <c r="J60" s="88">
        <f t="shared" si="2"/>
        <v>0</v>
      </c>
      <c r="K60" s="189">
        <f t="shared" si="8"/>
        <v>-209.86899791479016</v>
      </c>
      <c r="L60" s="88">
        <f t="shared" si="3"/>
        <v>-288.36000313492167</v>
      </c>
      <c r="M60" s="89">
        <f t="shared" si="9"/>
        <v>708.82373982040849</v>
      </c>
      <c r="N60" s="89">
        <f t="shared" si="10"/>
        <v>26703.823739820407</v>
      </c>
      <c r="O60" s="89">
        <f t="shared" si="11"/>
        <v>19435.097336113835</v>
      </c>
      <c r="P60" s="90">
        <f t="shared" si="4"/>
        <v>0.96746118430228634</v>
      </c>
      <c r="Q60" s="227">
        <v>2138.7598973832819</v>
      </c>
      <c r="R60" s="93">
        <f t="shared" si="12"/>
        <v>7.7423633273925471E-2</v>
      </c>
      <c r="S60" s="93">
        <f t="shared" si="12"/>
        <v>9.7027411171922595E-2</v>
      </c>
      <c r="T60" s="92">
        <v>1374</v>
      </c>
      <c r="U60" s="1">
        <v>24127</v>
      </c>
      <c r="V60" s="1">
        <v>17245.889921372411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89</v>
      </c>
      <c r="D61" s="1">
        <v>29413</v>
      </c>
      <c r="E61" s="86">
        <f t="shared" si="5"/>
        <v>14862.556846892368</v>
      </c>
      <c r="F61" s="87">
        <f t="shared" si="0"/>
        <v>0.7398443444960755</v>
      </c>
      <c r="G61" s="189">
        <f t="shared" si="6"/>
        <v>3240.8797789116884</v>
      </c>
      <c r="H61" s="189">
        <f t="shared" si="7"/>
        <v>6413.701082466232</v>
      </c>
      <c r="I61" s="189">
        <f t="shared" si="1"/>
        <v>1126.3865270638998</v>
      </c>
      <c r="J61" s="88">
        <f t="shared" si="2"/>
        <v>2229.1189370594579</v>
      </c>
      <c r="K61" s="189">
        <f t="shared" si="8"/>
        <v>916.51752914910969</v>
      </c>
      <c r="L61" s="88">
        <f t="shared" si="3"/>
        <v>1813.7881901860881</v>
      </c>
      <c r="M61" s="89">
        <f t="shared" si="9"/>
        <v>8227.4892726523194</v>
      </c>
      <c r="N61" s="89">
        <f t="shared" si="10"/>
        <v>37640.489272652318</v>
      </c>
      <c r="O61" s="89">
        <f t="shared" si="11"/>
        <v>19019.954154953168</v>
      </c>
      <c r="P61" s="90">
        <f t="shared" si="4"/>
        <v>0.94679574040176062</v>
      </c>
      <c r="Q61" s="227">
        <v>4205.8843485698335</v>
      </c>
      <c r="R61" s="93">
        <f t="shared" si="12"/>
        <v>0.10650063953050937</v>
      </c>
      <c r="S61" s="93">
        <f t="shared" si="12"/>
        <v>0.10482327625684003</v>
      </c>
      <c r="T61" s="92">
        <v>1979</v>
      </c>
      <c r="U61" s="1">
        <v>26582</v>
      </c>
      <c r="V61" s="1">
        <v>13452.42914979757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90</v>
      </c>
      <c r="D62" s="1">
        <v>133239</v>
      </c>
      <c r="E62" s="86">
        <f t="shared" si="5"/>
        <v>16999.106915029344</v>
      </c>
      <c r="F62" s="87">
        <f t="shared" si="0"/>
        <v>0.84619983237933027</v>
      </c>
      <c r="G62" s="189">
        <f t="shared" si="6"/>
        <v>1916.2187366667636</v>
      </c>
      <c r="H62" s="189">
        <f t="shared" si="7"/>
        <v>15019.322457994092</v>
      </c>
      <c r="I62" s="189">
        <f t="shared" si="1"/>
        <v>378.59400321595837</v>
      </c>
      <c r="J62" s="88">
        <f t="shared" si="2"/>
        <v>2967.4197972066818</v>
      </c>
      <c r="K62" s="189">
        <f t="shared" si="8"/>
        <v>168.72500530116821</v>
      </c>
      <c r="L62" s="88">
        <f t="shared" si="3"/>
        <v>1322.4665915505566</v>
      </c>
      <c r="M62" s="89">
        <f t="shared" si="9"/>
        <v>16341.789049544648</v>
      </c>
      <c r="N62" s="89">
        <f t="shared" si="10"/>
        <v>149580.78904954466</v>
      </c>
      <c r="O62" s="89">
        <f t="shared" si="11"/>
        <v>19084.050656997279</v>
      </c>
      <c r="P62" s="90">
        <f t="shared" si="4"/>
        <v>0.94998640503825837</v>
      </c>
      <c r="Q62" s="227">
        <v>8210.1294664428096</v>
      </c>
      <c r="R62" s="93">
        <f t="shared" si="12"/>
        <v>5.4172732451420978E-2</v>
      </c>
      <c r="S62" s="93">
        <f t="shared" si="12"/>
        <v>5.2558791039145257E-2</v>
      </c>
      <c r="T62" s="92">
        <v>7838</v>
      </c>
      <c r="U62" s="1">
        <v>126392</v>
      </c>
      <c r="V62" s="1">
        <v>16150.268336314848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91</v>
      </c>
      <c r="D63" s="1">
        <v>17972</v>
      </c>
      <c r="E63" s="86">
        <f t="shared" si="5"/>
        <v>14889.809444904722</v>
      </c>
      <c r="F63" s="87">
        <f t="shared" si="0"/>
        <v>0.74120095363943972</v>
      </c>
      <c r="G63" s="189">
        <f t="shared" si="6"/>
        <v>3223.9831681440292</v>
      </c>
      <c r="H63" s="189">
        <f t="shared" si="7"/>
        <v>3891.347683949843</v>
      </c>
      <c r="I63" s="189">
        <f t="shared" si="1"/>
        <v>1116.8481177595761</v>
      </c>
      <c r="J63" s="88">
        <f t="shared" si="2"/>
        <v>1348.0356781358082</v>
      </c>
      <c r="K63" s="189">
        <f t="shared" si="8"/>
        <v>906.97911984478594</v>
      </c>
      <c r="L63" s="88">
        <f t="shared" si="3"/>
        <v>1094.7237976526567</v>
      </c>
      <c r="M63" s="89">
        <f t="shared" si="9"/>
        <v>4986.0714816024993</v>
      </c>
      <c r="N63" s="89">
        <f t="shared" si="10"/>
        <v>22958.071481602499</v>
      </c>
      <c r="O63" s="89">
        <f t="shared" si="11"/>
        <v>19020.771732893536</v>
      </c>
      <c r="P63" s="90">
        <f t="shared" si="4"/>
        <v>0.94683643867606138</v>
      </c>
      <c r="Q63" s="227">
        <v>2188.6433192136365</v>
      </c>
      <c r="R63" s="93">
        <f t="shared" si="12"/>
        <v>9.3653015274143492E-2</v>
      </c>
      <c r="S63" s="93">
        <f t="shared" si="12"/>
        <v>9.4559107250344096E-2</v>
      </c>
      <c r="T63" s="92">
        <v>1207</v>
      </c>
      <c r="U63" s="1">
        <v>16433</v>
      </c>
      <c r="V63" s="1">
        <v>13603.476821192053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92</v>
      </c>
      <c r="D64" s="1">
        <v>6765</v>
      </c>
      <c r="E64" s="86">
        <f t="shared" si="5"/>
        <v>14393.617021276596</v>
      </c>
      <c r="F64" s="87">
        <f t="shared" si="0"/>
        <v>0.71650095335114283</v>
      </c>
      <c r="G64" s="189">
        <f t="shared" si="6"/>
        <v>3531.6224707934675</v>
      </c>
      <c r="H64" s="189">
        <f t="shared" si="7"/>
        <v>1659.8625612729297</v>
      </c>
      <c r="I64" s="189">
        <f t="shared" si="1"/>
        <v>1290.5154660294204</v>
      </c>
      <c r="J64" s="88">
        <f t="shared" si="2"/>
        <v>606.54226903382755</v>
      </c>
      <c r="K64" s="189">
        <f t="shared" si="8"/>
        <v>1080.6464681146304</v>
      </c>
      <c r="L64" s="88">
        <f t="shared" si="3"/>
        <v>507.90384001387628</v>
      </c>
      <c r="M64" s="89">
        <f t="shared" si="9"/>
        <v>2167.7664012868058</v>
      </c>
      <c r="N64" s="89">
        <f t="shared" si="10"/>
        <v>8932.7664012868063</v>
      </c>
      <c r="O64" s="89">
        <f t="shared" si="11"/>
        <v>19005.885960184696</v>
      </c>
      <c r="P64" s="90">
        <f t="shared" si="4"/>
        <v>0.94609543866741275</v>
      </c>
      <c r="Q64" s="227">
        <v>1009.682129271258</v>
      </c>
      <c r="R64" s="93">
        <f t="shared" si="12"/>
        <v>9.7679701444101902E-2</v>
      </c>
      <c r="S64" s="93">
        <f t="shared" si="12"/>
        <v>0.12103458870886996</v>
      </c>
      <c r="T64" s="92">
        <v>470</v>
      </c>
      <c r="U64" s="1">
        <v>6163</v>
      </c>
      <c r="V64" s="1">
        <v>12839.583333333334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64</v>
      </c>
      <c r="D65" s="1">
        <v>30916</v>
      </c>
      <c r="E65" s="86">
        <f t="shared" si="5"/>
        <v>16375</v>
      </c>
      <c r="F65" s="87">
        <f t="shared" si="0"/>
        <v>0.81513236692220747</v>
      </c>
      <c r="G65" s="189">
        <f t="shared" si="6"/>
        <v>2303.1650239849569</v>
      </c>
      <c r="H65" s="189">
        <f t="shared" si="7"/>
        <v>4348.375565283598</v>
      </c>
      <c r="I65" s="189">
        <f t="shared" si="1"/>
        <v>597.03142347622884</v>
      </c>
      <c r="J65" s="88">
        <f t="shared" si="2"/>
        <v>1127.1953275231199</v>
      </c>
      <c r="K65" s="189">
        <f t="shared" si="8"/>
        <v>387.16242556143868</v>
      </c>
      <c r="L65" s="88">
        <f t="shared" si="3"/>
        <v>730.9626594599963</v>
      </c>
      <c r="M65" s="89">
        <f t="shared" si="9"/>
        <v>5079.3382247435948</v>
      </c>
      <c r="N65" s="89">
        <f t="shared" si="10"/>
        <v>35995.338224743595</v>
      </c>
      <c r="O65" s="89">
        <f t="shared" si="11"/>
        <v>19065.327449546396</v>
      </c>
      <c r="P65" s="90">
        <f t="shared" si="4"/>
        <v>0.94905438107454454</v>
      </c>
      <c r="Q65" s="227">
        <v>3234.9767660939069</v>
      </c>
      <c r="R65" s="93">
        <f t="shared" si="12"/>
        <v>1.1982253311311896E-3</v>
      </c>
      <c r="S65" s="93">
        <f t="shared" si="12"/>
        <v>-2.3195375497911196E-2</v>
      </c>
      <c r="T65" s="92">
        <v>1888</v>
      </c>
      <c r="U65" s="1">
        <v>30879</v>
      </c>
      <c r="V65" s="1">
        <v>16763.843648208469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93</v>
      </c>
      <c r="D66" s="1">
        <v>129257</v>
      </c>
      <c r="E66" s="86">
        <f t="shared" si="5"/>
        <v>17315.070328198261</v>
      </c>
      <c r="F66" s="87">
        <f t="shared" si="0"/>
        <v>0.8619281990869454</v>
      </c>
      <c r="G66" s="189">
        <f t="shared" si="6"/>
        <v>1720.3214205020354</v>
      </c>
      <c r="H66" s="189">
        <f t="shared" si="7"/>
        <v>12842.199404047695</v>
      </c>
      <c r="I66" s="189">
        <f t="shared" si="1"/>
        <v>268.00680860683769</v>
      </c>
      <c r="J66" s="88">
        <f t="shared" si="2"/>
        <v>2000.6708262500435</v>
      </c>
      <c r="K66" s="189">
        <f t="shared" si="8"/>
        <v>58.137810692047537</v>
      </c>
      <c r="L66" s="88">
        <f t="shared" si="3"/>
        <v>433.99875681613486</v>
      </c>
      <c r="M66" s="89">
        <f t="shared" si="9"/>
        <v>13276.198160863829</v>
      </c>
      <c r="N66" s="89">
        <f t="shared" si="10"/>
        <v>142533.19816086383</v>
      </c>
      <c r="O66" s="89">
        <f t="shared" si="11"/>
        <v>19093.52955939234</v>
      </c>
      <c r="P66" s="90">
        <f t="shared" si="4"/>
        <v>0.95045825603948653</v>
      </c>
      <c r="Q66" s="227">
        <v>5775.7386064041257</v>
      </c>
      <c r="R66" s="93">
        <f t="shared" si="12"/>
        <v>0.15613456051377</v>
      </c>
      <c r="S66" s="93">
        <f t="shared" si="12"/>
        <v>0.14932010362661599</v>
      </c>
      <c r="T66" s="92">
        <v>7465</v>
      </c>
      <c r="U66" s="1">
        <v>111801</v>
      </c>
      <c r="V66" s="1">
        <v>15065.48982616898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94</v>
      </c>
      <c r="D67" s="1">
        <v>33586</v>
      </c>
      <c r="E67" s="86">
        <f t="shared" si="5"/>
        <v>14267.629566694988</v>
      </c>
      <c r="F67" s="87">
        <f t="shared" si="0"/>
        <v>0.71022941429431174</v>
      </c>
      <c r="G67" s="189">
        <f t="shared" si="6"/>
        <v>3609.7346926340642</v>
      </c>
      <c r="H67" s="189">
        <f t="shared" si="7"/>
        <v>8497.3154664605881</v>
      </c>
      <c r="I67" s="189">
        <f t="shared" si="1"/>
        <v>1334.6110751329829</v>
      </c>
      <c r="J67" s="88">
        <f t="shared" si="2"/>
        <v>3141.6744708630417</v>
      </c>
      <c r="K67" s="189">
        <f t="shared" si="8"/>
        <v>1124.7420772181927</v>
      </c>
      <c r="L67" s="88">
        <f t="shared" si="3"/>
        <v>2647.6428497716252</v>
      </c>
      <c r="M67" s="89">
        <f t="shared" si="9"/>
        <v>11144.958316232212</v>
      </c>
      <c r="N67" s="89">
        <f t="shared" si="10"/>
        <v>44730.958316232209</v>
      </c>
      <c r="O67" s="89">
        <f t="shared" si="11"/>
        <v>19002.106336547244</v>
      </c>
      <c r="P67" s="90">
        <f t="shared" si="4"/>
        <v>0.9459072924957076</v>
      </c>
      <c r="Q67" s="227">
        <v>5198.9497708607241</v>
      </c>
      <c r="R67" s="93">
        <f t="shared" si="12"/>
        <v>0.12697134420508691</v>
      </c>
      <c r="S67" s="93">
        <f t="shared" si="12"/>
        <v>0.12601384943515903</v>
      </c>
      <c r="T67" s="92">
        <v>2354</v>
      </c>
      <c r="U67" s="1">
        <v>29802</v>
      </c>
      <c r="V67" s="1">
        <v>12670.91836734694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95</v>
      </c>
      <c r="D68" s="1">
        <v>234887</v>
      </c>
      <c r="E68" s="86">
        <f t="shared" si="5"/>
        <v>17431.317254174395</v>
      </c>
      <c r="F68" s="87">
        <f t="shared" si="0"/>
        <v>0.8677148636315779</v>
      </c>
      <c r="G68" s="189">
        <f t="shared" si="6"/>
        <v>1648.248326396832</v>
      </c>
      <c r="H68" s="189">
        <f t="shared" si="7"/>
        <v>22210.146198197312</v>
      </c>
      <c r="I68" s="189">
        <f t="shared" si="1"/>
        <v>227.32038451519054</v>
      </c>
      <c r="J68" s="88">
        <f t="shared" si="2"/>
        <v>3063.1421813421925</v>
      </c>
      <c r="K68" s="189">
        <f t="shared" si="8"/>
        <v>17.451386600400383</v>
      </c>
      <c r="L68" s="88">
        <f t="shared" si="3"/>
        <v>235.15743444039515</v>
      </c>
      <c r="M68" s="89">
        <f t="shared" si="9"/>
        <v>22445.303632637708</v>
      </c>
      <c r="N68" s="89">
        <f t="shared" si="10"/>
        <v>257332.30363263772</v>
      </c>
      <c r="O68" s="89">
        <f t="shared" si="11"/>
        <v>19097.016967171628</v>
      </c>
      <c r="P68" s="90">
        <f t="shared" si="4"/>
        <v>0.95063185597582567</v>
      </c>
      <c r="Q68" s="227">
        <v>13256.328174319598</v>
      </c>
      <c r="R68" s="93">
        <f t="shared" si="12"/>
        <v>0.17092807042906494</v>
      </c>
      <c r="S68" s="93">
        <f t="shared" si="12"/>
        <v>0.17040669243852138</v>
      </c>
      <c r="T68" s="92">
        <v>13475</v>
      </c>
      <c r="U68" s="1">
        <v>200599</v>
      </c>
      <c r="V68" s="1">
        <v>14893.384809562698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96</v>
      </c>
      <c r="D69" s="1">
        <v>24506</v>
      </c>
      <c r="E69" s="86">
        <f t="shared" si="5"/>
        <v>17137.062937062936</v>
      </c>
      <c r="F69" s="87">
        <f t="shared" si="0"/>
        <v>0.85306715566308078</v>
      </c>
      <c r="G69" s="189">
        <f t="shared" si="6"/>
        <v>1830.6860030059368</v>
      </c>
      <c r="H69" s="189">
        <f t="shared" si="7"/>
        <v>2617.8809842984897</v>
      </c>
      <c r="I69" s="189">
        <f t="shared" si="1"/>
        <v>330.30939550420135</v>
      </c>
      <c r="J69" s="88">
        <f t="shared" si="2"/>
        <v>472.34243557100797</v>
      </c>
      <c r="K69" s="189">
        <f t="shared" si="8"/>
        <v>120.44039758941119</v>
      </c>
      <c r="L69" s="88">
        <f t="shared" si="3"/>
        <v>172.22976855285799</v>
      </c>
      <c r="M69" s="89">
        <f t="shared" si="9"/>
        <v>2790.1107528513476</v>
      </c>
      <c r="N69" s="89">
        <f t="shared" si="10"/>
        <v>27296.110752851346</v>
      </c>
      <c r="O69" s="89">
        <f t="shared" si="11"/>
        <v>19088.189337658285</v>
      </c>
      <c r="P69" s="90">
        <f t="shared" si="4"/>
        <v>0.95019242473677079</v>
      </c>
      <c r="Q69" s="227">
        <v>2231.2337989320658</v>
      </c>
      <c r="R69" s="93">
        <f t="shared" si="12"/>
        <v>0.1887460586951249</v>
      </c>
      <c r="S69" s="93">
        <f t="shared" si="12"/>
        <v>0.20287800484744448</v>
      </c>
      <c r="T69" s="92">
        <v>1430</v>
      </c>
      <c r="U69" s="1">
        <v>20615</v>
      </c>
      <c r="V69" s="1">
        <v>14246.717346233587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97</v>
      </c>
      <c r="D70" s="1">
        <v>19758</v>
      </c>
      <c r="E70" s="86">
        <f t="shared" si="5"/>
        <v>15508.634222919938</v>
      </c>
      <c r="F70" s="87">
        <f t="shared" si="0"/>
        <v>0.77200547919752538</v>
      </c>
      <c r="G70" s="189">
        <f t="shared" si="6"/>
        <v>2840.3118057745951</v>
      </c>
      <c r="H70" s="189">
        <f t="shared" si="7"/>
        <v>3618.5572405568341</v>
      </c>
      <c r="I70" s="189">
        <f t="shared" si="1"/>
        <v>900.25944545425045</v>
      </c>
      <c r="J70" s="88">
        <f t="shared" si="2"/>
        <v>1146.9305335087149</v>
      </c>
      <c r="K70" s="189">
        <f t="shared" si="8"/>
        <v>690.3904475394603</v>
      </c>
      <c r="L70" s="88">
        <f t="shared" si="3"/>
        <v>879.55743016527242</v>
      </c>
      <c r="M70" s="89">
        <f t="shared" si="9"/>
        <v>4498.1146707221069</v>
      </c>
      <c r="N70" s="89">
        <f t="shared" si="10"/>
        <v>24256.114670722105</v>
      </c>
      <c r="O70" s="89">
        <f t="shared" si="11"/>
        <v>19039.336476233992</v>
      </c>
      <c r="P70" s="90">
        <f t="shared" si="4"/>
        <v>0.94776057444280393</v>
      </c>
      <c r="Q70" s="227">
        <v>3574.5461546629413</v>
      </c>
      <c r="R70" s="93">
        <f t="shared" si="12"/>
        <v>0.11810310678512817</v>
      </c>
      <c r="S70" s="93">
        <f t="shared" si="12"/>
        <v>0.12687942630463475</v>
      </c>
      <c r="T70" s="92">
        <v>1274</v>
      </c>
      <c r="U70" s="1">
        <v>17671</v>
      </c>
      <c r="V70" s="1">
        <v>13762.461059190031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98</v>
      </c>
      <c r="D71" s="1">
        <v>26978</v>
      </c>
      <c r="E71" s="86">
        <f t="shared" si="5"/>
        <v>18644.091223220457</v>
      </c>
      <c r="F71" s="87">
        <f t="shared" ref="F71:F134" si="14">E71/E$365</f>
        <v>0.92808563101662567</v>
      </c>
      <c r="G71" s="189">
        <f t="shared" si="6"/>
        <v>896.32846558827339</v>
      </c>
      <c r="H71" s="189">
        <f t="shared" ref="H71:H134" si="15">G71*T71/1000</f>
        <v>1296.9872897062316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-209.86899791479016</v>
      </c>
      <c r="L71" s="88">
        <f t="shared" ref="L71:L134" si="18">K71*T71/1000</f>
        <v>-303.68043998270139</v>
      </c>
      <c r="M71" s="89">
        <f t="shared" si="9"/>
        <v>993.30684972353026</v>
      </c>
      <c r="N71" s="89">
        <f t="shared" si="10"/>
        <v>27971.306849723529</v>
      </c>
      <c r="O71" s="89">
        <f t="shared" si="11"/>
        <v>19330.550690893939</v>
      </c>
      <c r="P71" s="90">
        <f t="shared" ref="P71:P134" si="19">O71/O$365</f>
        <v>0.96225694892079805</v>
      </c>
      <c r="Q71" s="227">
        <v>-40.612430290293901</v>
      </c>
      <c r="R71" s="93">
        <f t="shared" si="12"/>
        <v>9.3510599489278909E-2</v>
      </c>
      <c r="S71" s="93">
        <f t="shared" si="12"/>
        <v>7.8396423960746989E-2</v>
      </c>
      <c r="T71" s="92">
        <v>1447</v>
      </c>
      <c r="U71" s="1">
        <v>24671</v>
      </c>
      <c r="V71" s="1">
        <v>17288.717589348285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99</v>
      </c>
      <c r="D72" s="1">
        <v>27772</v>
      </c>
      <c r="E72" s="86">
        <f t="shared" ref="E72:E135" si="20">D72/T72*1000</f>
        <v>15690.395480225989</v>
      </c>
      <c r="F72" s="87">
        <f t="shared" si="14"/>
        <v>0.78105338661020551</v>
      </c>
      <c r="G72" s="189">
        <f t="shared" ref="G72:G135" si="21">($E$365+$Y$365-E72-Y72)*0.62</f>
        <v>2727.6198262448438</v>
      </c>
      <c r="H72" s="189">
        <f t="shared" si="15"/>
        <v>4827.887092453374</v>
      </c>
      <c r="I72" s="189">
        <f t="shared" si="16"/>
        <v>836.64300539713281</v>
      </c>
      <c r="J72" s="88">
        <f t="shared" si="17"/>
        <v>1480.858119552925</v>
      </c>
      <c r="K72" s="189">
        <f t="shared" ref="K72:K135" si="22">I72+J$367</f>
        <v>626.77400748234265</v>
      </c>
      <c r="L72" s="88">
        <f t="shared" si="18"/>
        <v>1109.3899932437464</v>
      </c>
      <c r="M72" s="89">
        <f t="shared" ref="M72:M135" si="23">+H72+L72</f>
        <v>5937.2770856971201</v>
      </c>
      <c r="N72" s="89">
        <f t="shared" ref="N72:N135" si="24">D72+M72</f>
        <v>33709.277085697118</v>
      </c>
      <c r="O72" s="89">
        <f t="shared" ref="O72:O135" si="25">N72/T72*1000</f>
        <v>19044.789313953173</v>
      </c>
      <c r="P72" s="90">
        <f t="shared" si="19"/>
        <v>0.94803201166518436</v>
      </c>
      <c r="Q72" s="227">
        <v>2721.1175932130368</v>
      </c>
      <c r="R72" s="93">
        <f t="shared" ref="R72:S135" si="26">(D72-U72)/U72</f>
        <v>0.10601354042214257</v>
      </c>
      <c r="S72" s="93">
        <f t="shared" si="26"/>
        <v>0.12975846388883261</v>
      </c>
      <c r="T72" s="92">
        <v>1770</v>
      </c>
      <c r="U72" s="1">
        <v>25110</v>
      </c>
      <c r="V72" s="1">
        <v>13888.274336283186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100</v>
      </c>
      <c r="D73" s="1">
        <v>101266</v>
      </c>
      <c r="E73" s="86">
        <f t="shared" si="20"/>
        <v>22578.818283166107</v>
      </c>
      <c r="F73" s="87">
        <f t="shared" si="14"/>
        <v>1.1239527077535023</v>
      </c>
      <c r="G73" s="189">
        <f t="shared" si="21"/>
        <v>-1543.2023115780294</v>
      </c>
      <c r="H73" s="189">
        <f t="shared" si="15"/>
        <v>-6921.2623674274619</v>
      </c>
      <c r="I73" s="189">
        <f t="shared" si="16"/>
        <v>0</v>
      </c>
      <c r="J73" s="88">
        <f t="shared" si="17"/>
        <v>0</v>
      </c>
      <c r="K73" s="189">
        <f t="shared" si="22"/>
        <v>-209.86899791479016</v>
      </c>
      <c r="L73" s="88">
        <f t="shared" si="18"/>
        <v>-941.26245564783392</v>
      </c>
      <c r="M73" s="89">
        <f t="shared" si="23"/>
        <v>-7862.5248230752959</v>
      </c>
      <c r="N73" s="89">
        <f t="shared" si="24"/>
        <v>93403.475176924709</v>
      </c>
      <c r="O73" s="89">
        <f t="shared" si="25"/>
        <v>20825.746973673289</v>
      </c>
      <c r="P73" s="90">
        <f t="shared" si="19"/>
        <v>1.0366864380808114</v>
      </c>
      <c r="Q73" s="227">
        <v>5969.7147305415065</v>
      </c>
      <c r="R73" s="93">
        <f t="shared" si="26"/>
        <v>0.10180722236124863</v>
      </c>
      <c r="S73" s="93">
        <f t="shared" si="26"/>
        <v>0.10180722236124859</v>
      </c>
      <c r="T73" s="92">
        <v>4485</v>
      </c>
      <c r="U73" s="1">
        <v>91909</v>
      </c>
      <c r="V73" s="1">
        <v>20492.530657748048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101</v>
      </c>
      <c r="D74" s="1">
        <v>477971</v>
      </c>
      <c r="E74" s="86">
        <f t="shared" si="20"/>
        <v>18435.260539206232</v>
      </c>
      <c r="F74" s="87">
        <f t="shared" si="14"/>
        <v>0.9176902325588242</v>
      </c>
      <c r="G74" s="189">
        <f t="shared" si="21"/>
        <v>1025.8034896770928</v>
      </c>
      <c r="H74" s="189">
        <f>G74*T74/1000</f>
        <v>26596.007076857983</v>
      </c>
      <c r="I74" s="189">
        <f t="shared" si="16"/>
        <v>0</v>
      </c>
      <c r="J74" s="88">
        <f t="shared" si="17"/>
        <v>0</v>
      </c>
      <c r="K74" s="189">
        <f t="shared" si="22"/>
        <v>-209.86899791479016</v>
      </c>
      <c r="L74" s="88">
        <f t="shared" si="18"/>
        <v>-5441.2735089367643</v>
      </c>
      <c r="M74" s="89">
        <f t="shared" si="23"/>
        <v>21154.733567921219</v>
      </c>
      <c r="N74" s="89">
        <f t="shared" si="24"/>
        <v>499125.73356792121</v>
      </c>
      <c r="O74" s="89">
        <f t="shared" si="25"/>
        <v>19251.195030968534</v>
      </c>
      <c r="P74" s="90">
        <f t="shared" si="19"/>
        <v>0.95830669750683362</v>
      </c>
      <c r="Q74" s="227">
        <v>19525.789257246244</v>
      </c>
      <c r="R74" s="93">
        <f t="shared" si="26"/>
        <v>0.11435932108551711</v>
      </c>
      <c r="S74" s="93">
        <f t="shared" si="26"/>
        <v>0.11723902465757431</v>
      </c>
      <c r="T74" s="92">
        <v>25927</v>
      </c>
      <c r="U74" s="1">
        <v>428920</v>
      </c>
      <c r="V74" s="1">
        <v>16500.730937908749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102</v>
      </c>
      <c r="D75" s="1">
        <v>86250</v>
      </c>
      <c r="E75" s="86">
        <f t="shared" si="20"/>
        <v>44276.180698151955</v>
      </c>
      <c r="F75" s="87">
        <f t="shared" si="14"/>
        <v>2.2040273569929747</v>
      </c>
      <c r="G75" s="189">
        <f t="shared" si="21"/>
        <v>-14995.567008869255</v>
      </c>
      <c r="H75" s="189">
        <f t="shared" si="15"/>
        <v>-29211.364533277312</v>
      </c>
      <c r="I75" s="189">
        <f t="shared" si="16"/>
        <v>0</v>
      </c>
      <c r="J75" s="88">
        <f t="shared" si="17"/>
        <v>0</v>
      </c>
      <c r="K75" s="189">
        <f t="shared" si="22"/>
        <v>-209.86899791479016</v>
      </c>
      <c r="L75" s="88">
        <f t="shared" si="18"/>
        <v>-408.82480793801125</v>
      </c>
      <c r="M75" s="89">
        <f t="shared" si="23"/>
        <v>-29620.189341215322</v>
      </c>
      <c r="N75" s="89">
        <f t="shared" si="24"/>
        <v>56629.810658784678</v>
      </c>
      <c r="O75" s="89">
        <f t="shared" si="25"/>
        <v>29070.744691367901</v>
      </c>
      <c r="P75" s="90">
        <f t="shared" si="19"/>
        <v>1.4471148047918097</v>
      </c>
      <c r="Q75" s="227">
        <v>-27234.412576344526</v>
      </c>
      <c r="R75" s="93">
        <f t="shared" si="26"/>
        <v>0.83167686034658517</v>
      </c>
      <c r="S75" s="93">
        <f t="shared" si="26"/>
        <v>0.77337913686532833</v>
      </c>
      <c r="T75" s="92">
        <v>1948</v>
      </c>
      <c r="U75" s="1">
        <v>47088</v>
      </c>
      <c r="V75" s="1">
        <v>24967.126193001062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103</v>
      </c>
      <c r="D76" s="1">
        <v>7572</v>
      </c>
      <c r="E76" s="86">
        <f t="shared" si="20"/>
        <v>16354.211663066955</v>
      </c>
      <c r="F76" s="87">
        <f t="shared" si="14"/>
        <v>0.81409754272137635</v>
      </c>
      <c r="G76" s="189">
        <f t="shared" si="21"/>
        <v>2316.0537928834447</v>
      </c>
      <c r="H76" s="189">
        <f t="shared" si="15"/>
        <v>1072.3329061050349</v>
      </c>
      <c r="I76" s="189">
        <f t="shared" si="16"/>
        <v>604.30734140279446</v>
      </c>
      <c r="J76" s="88">
        <f t="shared" si="17"/>
        <v>279.79429906949383</v>
      </c>
      <c r="K76" s="189">
        <f t="shared" si="22"/>
        <v>394.43834348800431</v>
      </c>
      <c r="L76" s="88">
        <f t="shared" si="18"/>
        <v>182.624953034946</v>
      </c>
      <c r="M76" s="89">
        <f t="shared" si="23"/>
        <v>1254.9578591399809</v>
      </c>
      <c r="N76" s="89">
        <f t="shared" si="24"/>
        <v>8826.9578591399804</v>
      </c>
      <c r="O76" s="89">
        <f t="shared" si="25"/>
        <v>19064.703799438401</v>
      </c>
      <c r="P76" s="90">
        <f t="shared" si="19"/>
        <v>0.94902333634851943</v>
      </c>
      <c r="Q76" s="227">
        <v>921.56616138849495</v>
      </c>
      <c r="R76" s="93">
        <f t="shared" si="26"/>
        <v>6.5133590323009439E-3</v>
      </c>
      <c r="S76" s="93">
        <f t="shared" si="26"/>
        <v>-3.9138434789898445E-2</v>
      </c>
      <c r="T76" s="92">
        <v>463</v>
      </c>
      <c r="U76" s="1">
        <v>7523</v>
      </c>
      <c r="V76" s="1">
        <v>17020.361990950227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104</v>
      </c>
      <c r="D77" s="1">
        <v>19101</v>
      </c>
      <c r="E77" s="86">
        <f t="shared" si="20"/>
        <v>16466.379310344826</v>
      </c>
      <c r="F77" s="87">
        <f t="shared" si="14"/>
        <v>0.81968114454230501</v>
      </c>
      <c r="G77" s="189">
        <f t="shared" si="21"/>
        <v>2246.5098515711647</v>
      </c>
      <c r="H77" s="189">
        <f t="shared" si="15"/>
        <v>2605.9514278225511</v>
      </c>
      <c r="I77" s="189">
        <f t="shared" si="16"/>
        <v>565.04866485553976</v>
      </c>
      <c r="J77" s="88">
        <f t="shared" si="17"/>
        <v>655.45645123242605</v>
      </c>
      <c r="K77" s="189">
        <f t="shared" si="22"/>
        <v>355.1796669407496</v>
      </c>
      <c r="L77" s="88">
        <f t="shared" si="18"/>
        <v>412.00841365126951</v>
      </c>
      <c r="M77" s="89">
        <f t="shared" si="23"/>
        <v>3017.9598414738207</v>
      </c>
      <c r="N77" s="89">
        <f t="shared" si="24"/>
        <v>22118.959841473821</v>
      </c>
      <c r="O77" s="89">
        <f t="shared" si="25"/>
        <v>19068.068828856743</v>
      </c>
      <c r="P77" s="90">
        <f t="shared" si="19"/>
        <v>0.9491908444031476</v>
      </c>
      <c r="Q77" s="227">
        <v>1532.1561062865107</v>
      </c>
      <c r="R77" s="93">
        <f t="shared" si="26"/>
        <v>0.14955464612421762</v>
      </c>
      <c r="S77" s="93">
        <f t="shared" si="26"/>
        <v>0.12874374304783084</v>
      </c>
      <c r="T77" s="92">
        <v>1160</v>
      </c>
      <c r="U77" s="1">
        <v>16616</v>
      </c>
      <c r="V77" s="1">
        <v>14588.235294117647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105</v>
      </c>
      <c r="D78" s="1">
        <v>132860</v>
      </c>
      <c r="E78" s="86">
        <f t="shared" si="20"/>
        <v>21766.055045871559</v>
      </c>
      <c r="F78" s="87">
        <f t="shared" si="14"/>
        <v>1.0834941049221583</v>
      </c>
      <c r="G78" s="189">
        <f t="shared" si="21"/>
        <v>-1039.2891044554096</v>
      </c>
      <c r="H78" s="189">
        <f t="shared" si="15"/>
        <v>-6343.8206935958206</v>
      </c>
      <c r="I78" s="189">
        <f t="shared" si="16"/>
        <v>0</v>
      </c>
      <c r="J78" s="88">
        <f t="shared" si="17"/>
        <v>0</v>
      </c>
      <c r="K78" s="189">
        <f t="shared" si="22"/>
        <v>-209.86899791479016</v>
      </c>
      <c r="L78" s="88">
        <f t="shared" si="18"/>
        <v>-1281.040363271879</v>
      </c>
      <c r="M78" s="89">
        <f t="shared" si="23"/>
        <v>-7624.8610568676995</v>
      </c>
      <c r="N78" s="89">
        <f t="shared" si="24"/>
        <v>125235.1389431323</v>
      </c>
      <c r="O78" s="89">
        <f t="shared" si="25"/>
        <v>20516.896943501361</v>
      </c>
      <c r="P78" s="90">
        <f t="shared" si="19"/>
        <v>1.0213121690049005</v>
      </c>
      <c r="Q78" s="227">
        <v>2851.169791577553</v>
      </c>
      <c r="R78" s="93">
        <f t="shared" si="26"/>
        <v>0.13355004393935516</v>
      </c>
      <c r="S78" s="93">
        <f t="shared" si="26"/>
        <v>0.14766370765812822</v>
      </c>
      <c r="T78" s="92">
        <v>6104</v>
      </c>
      <c r="U78" s="1">
        <v>117207</v>
      </c>
      <c r="V78" s="1">
        <v>18965.533980582524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106</v>
      </c>
      <c r="D79" s="1">
        <v>37786</v>
      </c>
      <c r="E79" s="86">
        <f t="shared" si="20"/>
        <v>18864.702945581626</v>
      </c>
      <c r="F79" s="87">
        <f t="shared" si="14"/>
        <v>0.93906747867580398</v>
      </c>
      <c r="G79" s="189">
        <f t="shared" si="21"/>
        <v>759.54919772434857</v>
      </c>
      <c r="H79" s="189">
        <f t="shared" si="15"/>
        <v>1521.3770430418701</v>
      </c>
      <c r="I79" s="189">
        <f t="shared" si="16"/>
        <v>0</v>
      </c>
      <c r="J79" s="88">
        <f t="shared" si="17"/>
        <v>0</v>
      </c>
      <c r="K79" s="189">
        <f t="shared" si="22"/>
        <v>-209.86899791479016</v>
      </c>
      <c r="L79" s="88">
        <f t="shared" si="18"/>
        <v>-420.36760282332466</v>
      </c>
      <c r="M79" s="89">
        <f t="shared" si="23"/>
        <v>1101.0094402185455</v>
      </c>
      <c r="N79" s="89">
        <f t="shared" si="24"/>
        <v>38887.009440218542</v>
      </c>
      <c r="O79" s="89">
        <f t="shared" si="25"/>
        <v>19414.383145391184</v>
      </c>
      <c r="P79" s="90">
        <f t="shared" si="19"/>
        <v>0.96643005103128587</v>
      </c>
      <c r="Q79" s="227">
        <v>1217.0993991693706</v>
      </c>
      <c r="R79" s="93">
        <f t="shared" si="26"/>
        <v>0.15861772912642197</v>
      </c>
      <c r="S79" s="93">
        <f t="shared" si="26"/>
        <v>0.13258787500226349</v>
      </c>
      <c r="T79" s="92">
        <v>2003</v>
      </c>
      <c r="U79" s="1">
        <v>32613</v>
      </c>
      <c r="V79" s="1">
        <v>16656.281920326866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107</v>
      </c>
      <c r="D80" s="1">
        <v>20696</v>
      </c>
      <c r="E80" s="86">
        <f t="shared" si="20"/>
        <v>19542.965061378658</v>
      </c>
      <c r="F80" s="87">
        <f t="shared" si="14"/>
        <v>0.97283073997921155</v>
      </c>
      <c r="G80" s="189">
        <f t="shared" si="21"/>
        <v>339.02668593018899</v>
      </c>
      <c r="H80" s="189">
        <f t="shared" si="15"/>
        <v>359.02926040007014</v>
      </c>
      <c r="I80" s="189">
        <f t="shared" si="16"/>
        <v>0</v>
      </c>
      <c r="J80" s="88">
        <f t="shared" si="17"/>
        <v>0</v>
      </c>
      <c r="K80" s="189">
        <f t="shared" si="22"/>
        <v>-209.86899791479016</v>
      </c>
      <c r="L80" s="88">
        <f t="shared" si="18"/>
        <v>-222.25126879176275</v>
      </c>
      <c r="M80" s="89">
        <f t="shared" si="23"/>
        <v>136.77799160830739</v>
      </c>
      <c r="N80" s="89">
        <f t="shared" si="24"/>
        <v>20832.777991608309</v>
      </c>
      <c r="O80" s="89">
        <f t="shared" si="25"/>
        <v>19672.122749394061</v>
      </c>
      <c r="P80" s="90">
        <f t="shared" si="19"/>
        <v>0.97926009032658101</v>
      </c>
      <c r="Q80" s="227">
        <v>1984.0004012582936</v>
      </c>
      <c r="R80" s="93">
        <f t="shared" si="26"/>
        <v>0.12551664128779638</v>
      </c>
      <c r="S80" s="93">
        <f t="shared" si="26"/>
        <v>0.12870507369937645</v>
      </c>
      <c r="T80" s="92">
        <v>1059</v>
      </c>
      <c r="U80" s="1">
        <v>18388</v>
      </c>
      <c r="V80" s="1">
        <v>17314.500941619586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108</v>
      </c>
      <c r="D81" s="1">
        <v>76451</v>
      </c>
      <c r="E81" s="86">
        <f t="shared" si="20"/>
        <v>15854.624637080051</v>
      </c>
      <c r="F81" s="87">
        <f t="shared" si="14"/>
        <v>0.78922856226480653</v>
      </c>
      <c r="G81" s="189">
        <f t="shared" si="21"/>
        <v>2625.7977489953255</v>
      </c>
      <c r="H81" s="189">
        <f t="shared" si="15"/>
        <v>12661.596745655461</v>
      </c>
      <c r="I81" s="189">
        <f t="shared" si="16"/>
        <v>779.16280049821103</v>
      </c>
      <c r="J81" s="88">
        <f t="shared" si="17"/>
        <v>3757.1230240023738</v>
      </c>
      <c r="K81" s="189">
        <f t="shared" si="22"/>
        <v>569.29380258342087</v>
      </c>
      <c r="L81" s="88">
        <f t="shared" si="18"/>
        <v>2745.1347160572554</v>
      </c>
      <c r="M81" s="89">
        <f t="shared" si="23"/>
        <v>15406.731461712716</v>
      </c>
      <c r="N81" s="89">
        <f t="shared" si="24"/>
        <v>91857.731461712712</v>
      </c>
      <c r="O81" s="89">
        <f t="shared" si="25"/>
        <v>19049.716188658796</v>
      </c>
      <c r="P81" s="90">
        <f t="shared" si="19"/>
        <v>0.94827726693482239</v>
      </c>
      <c r="Q81" s="227">
        <v>6464.1195900978837</v>
      </c>
      <c r="R81" s="90">
        <f t="shared" si="26"/>
        <v>0.15206449668474986</v>
      </c>
      <c r="S81" s="90">
        <f t="shared" si="26"/>
        <v>0.16592176354657387</v>
      </c>
      <c r="T81" s="92">
        <v>4822</v>
      </c>
      <c r="U81" s="1">
        <v>66360</v>
      </c>
      <c r="V81" s="1">
        <v>13598.360655737706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109</v>
      </c>
      <c r="D82" s="1">
        <v>175369</v>
      </c>
      <c r="E82" s="86">
        <f t="shared" si="20"/>
        <v>17885.670576236615</v>
      </c>
      <c r="F82" s="87">
        <f t="shared" si="14"/>
        <v>0.89033215210984018</v>
      </c>
      <c r="G82" s="189">
        <f t="shared" si="21"/>
        <v>1366.5492667182559</v>
      </c>
      <c r="H82" s="189">
        <f t="shared" si="15"/>
        <v>13399.0155601725</v>
      </c>
      <c r="I82" s="189">
        <f t="shared" si="16"/>
        <v>68.296721793413781</v>
      </c>
      <c r="J82" s="88">
        <f t="shared" si="17"/>
        <v>669.64935718442212</v>
      </c>
      <c r="K82" s="189">
        <f t="shared" si="22"/>
        <v>-141.57227612137638</v>
      </c>
      <c r="L82" s="88">
        <f t="shared" si="18"/>
        <v>-1388.1161673700954</v>
      </c>
      <c r="M82" s="89">
        <f t="shared" si="23"/>
        <v>12010.899392802405</v>
      </c>
      <c r="N82" s="89">
        <f t="shared" si="24"/>
        <v>187379.89939280241</v>
      </c>
      <c r="O82" s="89">
        <f t="shared" si="25"/>
        <v>19110.647566833497</v>
      </c>
      <c r="P82" s="90">
        <f t="shared" si="19"/>
        <v>0.95131037463017365</v>
      </c>
      <c r="Q82" s="227">
        <v>9861.7133556146055</v>
      </c>
      <c r="R82" s="90">
        <f t="shared" si="26"/>
        <v>0.12512671140595127</v>
      </c>
      <c r="S82" s="90">
        <f t="shared" si="26"/>
        <v>0.12765121805061538</v>
      </c>
      <c r="T82" s="92">
        <v>9805</v>
      </c>
      <c r="U82" s="1">
        <v>155866</v>
      </c>
      <c r="V82" s="1">
        <v>15860.995217258573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110</v>
      </c>
      <c r="D83" s="1">
        <v>46220</v>
      </c>
      <c r="E83" s="86">
        <f t="shared" si="20"/>
        <v>24970.286331712585</v>
      </c>
      <c r="F83" s="87">
        <f t="shared" si="14"/>
        <v>1.2429977771171985</v>
      </c>
      <c r="G83" s="189">
        <f t="shared" si="21"/>
        <v>-3025.9125016768457</v>
      </c>
      <c r="H83" s="189">
        <f t="shared" si="15"/>
        <v>-5600.9640406038416</v>
      </c>
      <c r="I83" s="189">
        <f t="shared" si="16"/>
        <v>0</v>
      </c>
      <c r="J83" s="88">
        <f t="shared" si="17"/>
        <v>0</v>
      </c>
      <c r="K83" s="189">
        <f t="shared" si="22"/>
        <v>-209.86899791479016</v>
      </c>
      <c r="L83" s="88">
        <f t="shared" si="18"/>
        <v>-388.46751514027659</v>
      </c>
      <c r="M83" s="89">
        <f t="shared" si="23"/>
        <v>-5989.4315557441178</v>
      </c>
      <c r="N83" s="89">
        <f t="shared" si="24"/>
        <v>40230.568444255885</v>
      </c>
      <c r="O83" s="89">
        <f t="shared" si="25"/>
        <v>21734.504832120954</v>
      </c>
      <c r="P83" s="90">
        <f t="shared" si="19"/>
        <v>1.0819235644390159</v>
      </c>
      <c r="Q83" s="227">
        <v>2001.6768486582641</v>
      </c>
      <c r="R83" s="90">
        <f t="shared" si="26"/>
        <v>0.11376177739222632</v>
      </c>
      <c r="S83" s="90">
        <f t="shared" si="26"/>
        <v>0.11797373441099757</v>
      </c>
      <c r="T83" s="92">
        <v>1851</v>
      </c>
      <c r="U83" s="1">
        <v>41499</v>
      </c>
      <c r="V83" s="1">
        <v>22335.306781485466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111</v>
      </c>
      <c r="D84" s="1">
        <v>44345</v>
      </c>
      <c r="E84" s="86">
        <f t="shared" si="20"/>
        <v>16658.527422990232</v>
      </c>
      <c r="F84" s="87">
        <f t="shared" si="14"/>
        <v>0.82924610001468879</v>
      </c>
      <c r="G84" s="189">
        <f t="shared" si="21"/>
        <v>2127.3780217310132</v>
      </c>
      <c r="H84" s="189">
        <f t="shared" si="15"/>
        <v>5663.0802938479565</v>
      </c>
      <c r="I84" s="189">
        <f t="shared" si="16"/>
        <v>497.79682542964781</v>
      </c>
      <c r="J84" s="88">
        <f t="shared" si="17"/>
        <v>1325.1351492937226</v>
      </c>
      <c r="K84" s="189">
        <f t="shared" si="22"/>
        <v>287.92782751485765</v>
      </c>
      <c r="L84" s="88">
        <f t="shared" si="18"/>
        <v>766.46387684455101</v>
      </c>
      <c r="M84" s="89">
        <f t="shared" si="23"/>
        <v>6429.5441706925076</v>
      </c>
      <c r="N84" s="89">
        <f t="shared" si="24"/>
        <v>50774.544170692505</v>
      </c>
      <c r="O84" s="89">
        <f t="shared" si="25"/>
        <v>19073.833272236101</v>
      </c>
      <c r="P84" s="90">
        <f t="shared" si="19"/>
        <v>0.94947779306731883</v>
      </c>
      <c r="Q84" s="227">
        <v>3762.3923577023188</v>
      </c>
      <c r="R84" s="90">
        <f t="shared" si="26"/>
        <v>0.14806089162740124</v>
      </c>
      <c r="S84" s="90">
        <f t="shared" si="26"/>
        <v>0.15237366732848082</v>
      </c>
      <c r="T84" s="92">
        <v>2662</v>
      </c>
      <c r="U84" s="1">
        <v>38626</v>
      </c>
      <c r="V84" s="1">
        <v>14455.838323353293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112</v>
      </c>
      <c r="D85" s="1">
        <v>32628</v>
      </c>
      <c r="E85" s="86">
        <f t="shared" si="20"/>
        <v>15785.195936139333</v>
      </c>
      <c r="F85" s="87">
        <f t="shared" si="14"/>
        <v>0.78577246569502679</v>
      </c>
      <c r="G85" s="189">
        <f t="shared" si="21"/>
        <v>2668.8435435785705</v>
      </c>
      <c r="H85" s="189">
        <f t="shared" si="15"/>
        <v>5516.4996045769049</v>
      </c>
      <c r="I85" s="189">
        <f t="shared" si="16"/>
        <v>803.46284582746239</v>
      </c>
      <c r="J85" s="88">
        <f t="shared" si="17"/>
        <v>1660.7577023253648</v>
      </c>
      <c r="K85" s="189">
        <f t="shared" si="22"/>
        <v>593.59384791267223</v>
      </c>
      <c r="L85" s="88">
        <f t="shared" si="18"/>
        <v>1226.9584836354936</v>
      </c>
      <c r="M85" s="89">
        <f t="shared" si="23"/>
        <v>6743.4580882123983</v>
      </c>
      <c r="N85" s="89">
        <f t="shared" si="24"/>
        <v>39371.458088212399</v>
      </c>
      <c r="O85" s="89">
        <f t="shared" si="25"/>
        <v>19047.633327630574</v>
      </c>
      <c r="P85" s="90">
        <f t="shared" si="19"/>
        <v>0.948173584037729</v>
      </c>
      <c r="Q85" s="227">
        <v>3465.0850876674276</v>
      </c>
      <c r="R85" s="90">
        <f t="shared" si="26"/>
        <v>0.11969800960878517</v>
      </c>
      <c r="S85" s="90">
        <f t="shared" si="26"/>
        <v>0.11590609569138728</v>
      </c>
      <c r="T85" s="92">
        <v>2067</v>
      </c>
      <c r="U85" s="1">
        <v>29140</v>
      </c>
      <c r="V85" s="1">
        <v>14145.631067961165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113</v>
      </c>
      <c r="D86" s="1">
        <v>24602</v>
      </c>
      <c r="E86" s="86">
        <f t="shared" si="20"/>
        <v>18063.142437591774</v>
      </c>
      <c r="F86" s="87">
        <f t="shared" si="14"/>
        <v>0.89916653735616214</v>
      </c>
      <c r="G86" s="189">
        <f t="shared" si="21"/>
        <v>1256.516712678057</v>
      </c>
      <c r="H86" s="189">
        <f t="shared" si="15"/>
        <v>1711.3757626675138</v>
      </c>
      <c r="I86" s="189">
        <f t="shared" si="16"/>
        <v>6.1815703191079585</v>
      </c>
      <c r="J86" s="88">
        <f t="shared" si="17"/>
        <v>8.4192987746250409</v>
      </c>
      <c r="K86" s="189">
        <f t="shared" si="22"/>
        <v>-203.68742759568221</v>
      </c>
      <c r="L86" s="88">
        <f t="shared" si="18"/>
        <v>-277.42227638531921</v>
      </c>
      <c r="M86" s="89">
        <f t="shared" si="23"/>
        <v>1433.9534862821945</v>
      </c>
      <c r="N86" s="89">
        <f t="shared" si="24"/>
        <v>26035.953486282193</v>
      </c>
      <c r="O86" s="89">
        <f t="shared" si="25"/>
        <v>19115.971722674149</v>
      </c>
      <c r="P86" s="90">
        <f t="shared" si="19"/>
        <v>0.95157540618756309</v>
      </c>
      <c r="Q86" s="227">
        <v>653.42531059124235</v>
      </c>
      <c r="R86" s="90">
        <f t="shared" si="26"/>
        <v>0.23535023851368314</v>
      </c>
      <c r="S86" s="90">
        <f t="shared" si="26"/>
        <v>0.20632585699206935</v>
      </c>
      <c r="T86" s="92">
        <v>1362</v>
      </c>
      <c r="U86" s="1">
        <v>19915</v>
      </c>
      <c r="V86" s="1">
        <v>14973.684210526315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114</v>
      </c>
      <c r="D87" s="1">
        <v>8479</v>
      </c>
      <c r="E87" s="86">
        <f t="shared" si="20"/>
        <v>18513.100436681223</v>
      </c>
      <c r="F87" s="87">
        <f t="shared" si="14"/>
        <v>0.92156503071881024</v>
      </c>
      <c r="G87" s="189">
        <f t="shared" si="21"/>
        <v>977.54275324259856</v>
      </c>
      <c r="H87" s="189">
        <f t="shared" si="15"/>
        <v>447.71458098511016</v>
      </c>
      <c r="I87" s="189">
        <f t="shared" si="16"/>
        <v>0</v>
      </c>
      <c r="J87" s="88">
        <f t="shared" si="17"/>
        <v>0</v>
      </c>
      <c r="K87" s="189">
        <f t="shared" si="22"/>
        <v>-209.86899791479016</v>
      </c>
      <c r="L87" s="88">
        <f t="shared" si="18"/>
        <v>-96.12000104497389</v>
      </c>
      <c r="M87" s="89">
        <f t="shared" si="23"/>
        <v>351.59457994013627</v>
      </c>
      <c r="N87" s="89">
        <f t="shared" si="24"/>
        <v>8830.5945799401361</v>
      </c>
      <c r="O87" s="89">
        <f t="shared" si="25"/>
        <v>19280.77419200903</v>
      </c>
      <c r="P87" s="90">
        <f t="shared" si="19"/>
        <v>0.95977912080762828</v>
      </c>
      <c r="Q87" s="227">
        <v>71.426632461094016</v>
      </c>
      <c r="R87" s="90">
        <f t="shared" si="26"/>
        <v>4.2158308751229105E-2</v>
      </c>
      <c r="S87" s="90">
        <f t="shared" si="26"/>
        <v>4.6709218396430913E-2</v>
      </c>
      <c r="T87" s="92">
        <v>458</v>
      </c>
      <c r="U87" s="1">
        <v>8136</v>
      </c>
      <c r="V87" s="1">
        <v>17686.956521739132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115</v>
      </c>
      <c r="D88" s="1">
        <v>12943</v>
      </c>
      <c r="E88" s="86">
        <f t="shared" si="20"/>
        <v>19118.168389955688</v>
      </c>
      <c r="F88" s="87">
        <f t="shared" si="14"/>
        <v>0.95168475425477306</v>
      </c>
      <c r="G88" s="189">
        <f t="shared" si="21"/>
        <v>602.40062221243022</v>
      </c>
      <c r="H88" s="189">
        <f t="shared" si="15"/>
        <v>407.8252212378153</v>
      </c>
      <c r="I88" s="189">
        <f t="shared" si="16"/>
        <v>0</v>
      </c>
      <c r="J88" s="88">
        <f t="shared" si="17"/>
        <v>0</v>
      </c>
      <c r="K88" s="189">
        <f t="shared" si="22"/>
        <v>-209.86899791479016</v>
      </c>
      <c r="L88" s="88">
        <f t="shared" si="18"/>
        <v>-142.08131158831293</v>
      </c>
      <c r="M88" s="89">
        <f t="shared" si="23"/>
        <v>265.74390964950237</v>
      </c>
      <c r="N88" s="89">
        <f t="shared" si="24"/>
        <v>13208.743909649502</v>
      </c>
      <c r="O88" s="89">
        <f t="shared" si="25"/>
        <v>19510.700014253329</v>
      </c>
      <c r="P88" s="90">
        <f t="shared" si="19"/>
        <v>0.97122461575129415</v>
      </c>
      <c r="Q88" s="227">
        <v>171.4750440527522</v>
      </c>
      <c r="R88" s="90">
        <f t="shared" si="26"/>
        <v>8.1467245989304812E-2</v>
      </c>
      <c r="S88" s="90">
        <f t="shared" si="26"/>
        <v>9.1051889232932587E-2</v>
      </c>
      <c r="T88" s="92">
        <v>677</v>
      </c>
      <c r="U88" s="1">
        <v>11968</v>
      </c>
      <c r="V88" s="1">
        <v>17522.693997071739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116</v>
      </c>
      <c r="D89" s="1">
        <v>21732</v>
      </c>
      <c r="E89" s="86">
        <f t="shared" si="20"/>
        <v>17165.876777251186</v>
      </c>
      <c r="F89" s="87">
        <f t="shared" si="14"/>
        <v>0.85450148199912757</v>
      </c>
      <c r="G89" s="189">
        <f t="shared" si="21"/>
        <v>1812.8214220892219</v>
      </c>
      <c r="H89" s="189">
        <f t="shared" si="15"/>
        <v>2295.0319203649551</v>
      </c>
      <c r="I89" s="189">
        <f t="shared" si="16"/>
        <v>320.22455143831394</v>
      </c>
      <c r="J89" s="88">
        <f t="shared" si="17"/>
        <v>405.40428212090546</v>
      </c>
      <c r="K89" s="189">
        <f t="shared" si="22"/>
        <v>110.35555352352378</v>
      </c>
      <c r="L89" s="88">
        <f t="shared" si="18"/>
        <v>139.71013076078111</v>
      </c>
      <c r="M89" s="89">
        <f t="shared" si="23"/>
        <v>2434.742051125736</v>
      </c>
      <c r="N89" s="89">
        <f t="shared" si="24"/>
        <v>24166.742051125737</v>
      </c>
      <c r="O89" s="89">
        <f t="shared" si="25"/>
        <v>19089.053752863932</v>
      </c>
      <c r="P89" s="90">
        <f t="shared" si="19"/>
        <v>0.95023545452685221</v>
      </c>
      <c r="Q89" s="227">
        <v>1172.4479056540683</v>
      </c>
      <c r="R89" s="90">
        <f t="shared" si="26"/>
        <v>8.3566015157558834E-2</v>
      </c>
      <c r="S89" s="90">
        <f t="shared" si="26"/>
        <v>5.1897814082653843E-2</v>
      </c>
      <c r="T89" s="92">
        <v>1266</v>
      </c>
      <c r="U89" s="1">
        <v>20056</v>
      </c>
      <c r="V89" s="1">
        <v>16318.958502847845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117</v>
      </c>
      <c r="D90" s="1">
        <v>192716</v>
      </c>
      <c r="E90" s="86">
        <f t="shared" si="20"/>
        <v>16639.267829390436</v>
      </c>
      <c r="F90" s="87">
        <f t="shared" si="14"/>
        <v>0.82828737524418727</v>
      </c>
      <c r="G90" s="189">
        <f t="shared" si="21"/>
        <v>2139.3189697628868</v>
      </c>
      <c r="H90" s="189">
        <f t="shared" si="15"/>
        <v>24777.592307793755</v>
      </c>
      <c r="I90" s="189">
        <f t="shared" si="16"/>
        <v>504.5376831895764</v>
      </c>
      <c r="J90" s="88">
        <f t="shared" si="17"/>
        <v>5843.5554467016736</v>
      </c>
      <c r="K90" s="189">
        <f t="shared" si="22"/>
        <v>294.66868527478624</v>
      </c>
      <c r="L90" s="88">
        <f t="shared" si="18"/>
        <v>3412.8527128525743</v>
      </c>
      <c r="M90" s="89">
        <f t="shared" si="23"/>
        <v>28190.44502064633</v>
      </c>
      <c r="N90" s="89">
        <f t="shared" si="24"/>
        <v>220906.44502064632</v>
      </c>
      <c r="O90" s="89">
        <f t="shared" si="25"/>
        <v>19073.255484428108</v>
      </c>
      <c r="P90" s="90">
        <f t="shared" si="19"/>
        <v>0.94944903132420388</v>
      </c>
      <c r="Q90" s="227">
        <v>15303.250002595112</v>
      </c>
      <c r="R90" s="90">
        <f t="shared" si="26"/>
        <v>0.13810229668519056</v>
      </c>
      <c r="S90" s="90">
        <f t="shared" si="26"/>
        <v>0.14173809231438708</v>
      </c>
      <c r="T90" s="92">
        <v>11582</v>
      </c>
      <c r="U90" s="1">
        <v>169331</v>
      </c>
      <c r="V90" s="1">
        <v>14573.629400120491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118</v>
      </c>
      <c r="D91" s="1">
        <v>171568</v>
      </c>
      <c r="E91" s="86">
        <f t="shared" si="20"/>
        <v>17381.015094721912</v>
      </c>
      <c r="F91" s="87">
        <f t="shared" si="14"/>
        <v>0.86521086862114738</v>
      </c>
      <c r="G91" s="189">
        <f t="shared" si="21"/>
        <v>1679.4356652573717</v>
      </c>
      <c r="H91" s="189">
        <f t="shared" si="15"/>
        <v>16577.709451755516</v>
      </c>
      <c r="I91" s="189">
        <f t="shared" si="16"/>
        <v>244.92614032355976</v>
      </c>
      <c r="J91" s="88">
        <f t="shared" si="17"/>
        <v>2417.6659311338585</v>
      </c>
      <c r="K91" s="189">
        <f t="shared" si="22"/>
        <v>35.057142408769607</v>
      </c>
      <c r="L91" s="88">
        <f t="shared" si="18"/>
        <v>346.04905271696481</v>
      </c>
      <c r="M91" s="89">
        <f t="shared" si="23"/>
        <v>16923.75850447248</v>
      </c>
      <c r="N91" s="89">
        <f t="shared" si="24"/>
        <v>188491.75850447247</v>
      </c>
      <c r="O91" s="89">
        <f t="shared" si="25"/>
        <v>19095.507902388053</v>
      </c>
      <c r="P91" s="90">
        <f t="shared" si="19"/>
        <v>0.95055673612551272</v>
      </c>
      <c r="Q91" s="227">
        <v>5348.2369958225427</v>
      </c>
      <c r="R91" s="90">
        <f t="shared" si="26"/>
        <v>6.0272533448691407E-2</v>
      </c>
      <c r="S91" s="90">
        <f t="shared" si="26"/>
        <v>5.1894328848448627E-2</v>
      </c>
      <c r="T91" s="92">
        <v>9871</v>
      </c>
      <c r="U91" s="1">
        <v>161815</v>
      </c>
      <c r="V91" s="1">
        <v>16523.537220463593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119</v>
      </c>
      <c r="D92" s="1">
        <v>156033</v>
      </c>
      <c r="E92" s="86">
        <f t="shared" si="20"/>
        <v>18575.357142857145</v>
      </c>
      <c r="F92" s="87">
        <f t="shared" si="14"/>
        <v>0.92466411201725052</v>
      </c>
      <c r="G92" s="189">
        <f t="shared" si="21"/>
        <v>938.94359541352708</v>
      </c>
      <c r="H92" s="189">
        <f t="shared" si="15"/>
        <v>7887.1262014736276</v>
      </c>
      <c r="I92" s="189">
        <f t="shared" si="16"/>
        <v>0</v>
      </c>
      <c r="J92" s="88">
        <f t="shared" si="17"/>
        <v>0</v>
      </c>
      <c r="K92" s="189">
        <f t="shared" si="22"/>
        <v>-209.86899791479016</v>
      </c>
      <c r="L92" s="88">
        <f t="shared" si="18"/>
        <v>-1762.8995824842373</v>
      </c>
      <c r="M92" s="89">
        <f t="shared" si="23"/>
        <v>6124.2266189893908</v>
      </c>
      <c r="N92" s="89">
        <f t="shared" si="24"/>
        <v>162157.2266189894</v>
      </c>
      <c r="O92" s="89">
        <f t="shared" si="25"/>
        <v>19304.431740355882</v>
      </c>
      <c r="P92" s="90">
        <f t="shared" si="19"/>
        <v>0.96095677170103566</v>
      </c>
      <c r="Q92" s="227">
        <v>6424.639896666341</v>
      </c>
      <c r="R92" s="90">
        <f t="shared" si="26"/>
        <v>0.10646007658488157</v>
      </c>
      <c r="S92" s="90">
        <f t="shared" si="26"/>
        <v>8.4857760803938781E-2</v>
      </c>
      <c r="T92" s="92">
        <v>8400</v>
      </c>
      <c r="U92" s="1">
        <v>141020</v>
      </c>
      <c r="V92" s="1">
        <v>17122.389509470617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120</v>
      </c>
      <c r="D93" s="213">
        <v>47407</v>
      </c>
      <c r="E93" s="214">
        <f t="shared" si="20"/>
        <v>18115.017195261749</v>
      </c>
      <c r="F93" s="215">
        <f t="shared" si="14"/>
        <v>0.90174881485253111</v>
      </c>
      <c r="G93" s="216">
        <f t="shared" si="21"/>
        <v>133.2034038091837</v>
      </c>
      <c r="H93" s="216">
        <f t="shared" si="15"/>
        <v>348.59330776863374</v>
      </c>
      <c r="I93" s="216">
        <f t="shared" si="16"/>
        <v>0</v>
      </c>
      <c r="J93" s="217">
        <f t="shared" si="17"/>
        <v>0</v>
      </c>
      <c r="K93" s="216">
        <f t="shared" si="22"/>
        <v>-209.86899791479016</v>
      </c>
      <c r="L93" s="217">
        <f t="shared" si="18"/>
        <v>-549.22716754300586</v>
      </c>
      <c r="M93" s="218">
        <f t="shared" si="23"/>
        <v>-200.63385977437213</v>
      </c>
      <c r="N93" s="218">
        <f t="shared" si="24"/>
        <v>47206.366140225626</v>
      </c>
      <c r="O93" s="218">
        <f t="shared" si="25"/>
        <v>18038.351601156144</v>
      </c>
      <c r="P93" s="219">
        <f t="shared" si="19"/>
        <v>0.89793247242903085</v>
      </c>
      <c r="Q93" s="227">
        <v>76.826543997122315</v>
      </c>
      <c r="R93" s="219">
        <f t="shared" si="26"/>
        <v>-6.9721350078492936E-2</v>
      </c>
      <c r="S93" s="219">
        <f t="shared" si="26"/>
        <v>-6.3678271343810017E-2</v>
      </c>
      <c r="T93" s="92">
        <v>2617</v>
      </c>
      <c r="U93" s="1">
        <v>50960</v>
      </c>
      <c r="V93" s="1">
        <v>19347.000759301445</v>
      </c>
      <c r="W93" s="220"/>
      <c r="X93" s="218">
        <v>4605.7129999999997</v>
      </c>
      <c r="Y93" s="218">
        <f t="shared" si="27"/>
        <v>1759.9209017959495</v>
      </c>
      <c r="Z93" s="1"/>
      <c r="AA93" s="1"/>
    </row>
    <row r="94" spans="2:29">
      <c r="B94" s="200">
        <v>1868</v>
      </c>
      <c r="C94" t="s">
        <v>121</v>
      </c>
      <c r="D94" s="1">
        <v>80082</v>
      </c>
      <c r="E94" s="86">
        <f t="shared" si="20"/>
        <v>17303.802938634399</v>
      </c>
      <c r="F94" s="87">
        <f t="shared" si="14"/>
        <v>0.86136731884729811</v>
      </c>
      <c r="G94" s="189">
        <f t="shared" si="21"/>
        <v>1727.3072020316297</v>
      </c>
      <c r="H94" s="189">
        <f t="shared" si="15"/>
        <v>7993.9777310023819</v>
      </c>
      <c r="I94" s="189">
        <f t="shared" si="16"/>
        <v>271.95039495418928</v>
      </c>
      <c r="J94" s="88">
        <f t="shared" si="17"/>
        <v>1258.586427847988</v>
      </c>
      <c r="K94" s="189">
        <f t="shared" si="22"/>
        <v>62.081397039399121</v>
      </c>
      <c r="L94" s="88">
        <f t="shared" si="18"/>
        <v>287.31270549833914</v>
      </c>
      <c r="M94" s="89">
        <f t="shared" si="23"/>
        <v>8281.2904365007216</v>
      </c>
      <c r="N94" s="89">
        <f t="shared" si="24"/>
        <v>88363.290436500727</v>
      </c>
      <c r="O94" s="89">
        <f t="shared" si="25"/>
        <v>19093.191537705428</v>
      </c>
      <c r="P94" s="90">
        <f t="shared" si="19"/>
        <v>0.95044142963229727</v>
      </c>
      <c r="Q94" s="227">
        <v>5009.647051632729</v>
      </c>
      <c r="R94" s="90">
        <f t="shared" si="26"/>
        <v>9.0649088878598863E-2</v>
      </c>
      <c r="S94" s="90">
        <f t="shared" si="26"/>
        <v>7.6744962637493114E-2</v>
      </c>
      <c r="T94" s="92">
        <v>4628</v>
      </c>
      <c r="U94" s="1">
        <v>73426</v>
      </c>
      <c r="V94" s="1">
        <v>16070.474939811775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122</v>
      </c>
      <c r="D95" s="1">
        <v>185643</v>
      </c>
      <c r="E95" s="86">
        <f t="shared" si="20"/>
        <v>17219.460161395047</v>
      </c>
      <c r="F95" s="87">
        <f t="shared" si="14"/>
        <v>0.85716881334232675</v>
      </c>
      <c r="G95" s="189">
        <f t="shared" si="21"/>
        <v>1779.5997239200276</v>
      </c>
      <c r="H95" s="189">
        <f t="shared" si="15"/>
        <v>19185.86462358182</v>
      </c>
      <c r="I95" s="189">
        <f t="shared" si="16"/>
        <v>301.47036698796234</v>
      </c>
      <c r="J95" s="88">
        <f t="shared" si="17"/>
        <v>3250.1520264972219</v>
      </c>
      <c r="K95" s="189">
        <f t="shared" si="22"/>
        <v>91.601369073172179</v>
      </c>
      <c r="L95" s="88">
        <f t="shared" si="18"/>
        <v>987.55435997786935</v>
      </c>
      <c r="M95" s="89">
        <f t="shared" si="23"/>
        <v>20173.418983559688</v>
      </c>
      <c r="N95" s="89">
        <f t="shared" si="24"/>
        <v>205816.41898355968</v>
      </c>
      <c r="O95" s="89">
        <f t="shared" si="25"/>
        <v>19090.661254388244</v>
      </c>
      <c r="P95" s="90">
        <f t="shared" si="19"/>
        <v>0.95031547446714792</v>
      </c>
      <c r="Q95" s="227">
        <v>11796.172820581776</v>
      </c>
      <c r="R95" s="90">
        <f t="shared" si="26"/>
        <v>0.11939677524390685</v>
      </c>
      <c r="S95" s="90">
        <f t="shared" si="26"/>
        <v>0.10247240140430421</v>
      </c>
      <c r="T95" s="92">
        <v>10781</v>
      </c>
      <c r="U95" s="1">
        <v>165842</v>
      </c>
      <c r="V95" s="1">
        <v>15618.948954605386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123</v>
      </c>
      <c r="D96" s="1">
        <v>82717</v>
      </c>
      <c r="E96" s="86">
        <f t="shared" si="20"/>
        <v>18211.580801409069</v>
      </c>
      <c r="F96" s="87">
        <f t="shared" si="14"/>
        <v>0.90655566192657133</v>
      </c>
      <c r="G96" s="189">
        <f t="shared" si="21"/>
        <v>1164.4849271113342</v>
      </c>
      <c r="H96" s="189">
        <f t="shared" si="15"/>
        <v>5289.0905389396803</v>
      </c>
      <c r="I96" s="189">
        <f t="shared" si="16"/>
        <v>0</v>
      </c>
      <c r="J96" s="88">
        <f t="shared" si="17"/>
        <v>0</v>
      </c>
      <c r="K96" s="189">
        <f t="shared" si="22"/>
        <v>-209.86899791479016</v>
      </c>
      <c r="L96" s="88">
        <f t="shared" si="18"/>
        <v>-953.22498852897695</v>
      </c>
      <c r="M96" s="89">
        <f t="shared" si="23"/>
        <v>4335.8655504107037</v>
      </c>
      <c r="N96" s="89">
        <f t="shared" si="24"/>
        <v>87052.865550410701</v>
      </c>
      <c r="O96" s="89">
        <f t="shared" si="25"/>
        <v>19166.196730605618</v>
      </c>
      <c r="P96" s="90">
        <f t="shared" si="19"/>
        <v>0.95407556066657784</v>
      </c>
      <c r="Q96" s="227">
        <v>1503.2856869831658</v>
      </c>
      <c r="R96" s="90">
        <f t="shared" si="26"/>
        <v>0.14139643990616807</v>
      </c>
      <c r="S96" s="90">
        <f t="shared" si="26"/>
        <v>0.14416072014372142</v>
      </c>
      <c r="T96" s="92">
        <v>4542</v>
      </c>
      <c r="U96" s="1">
        <v>72470</v>
      </c>
      <c r="V96" s="1">
        <v>15916.977816824072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124</v>
      </c>
      <c r="D97" s="1">
        <v>19140</v>
      </c>
      <c r="E97" s="86">
        <f t="shared" si="20"/>
        <v>19752.321981424149</v>
      </c>
      <c r="F97" s="87">
        <f t="shared" si="14"/>
        <v>0.98325233398032452</v>
      </c>
      <c r="G97" s="189">
        <f t="shared" si="21"/>
        <v>209.22539550198439</v>
      </c>
      <c r="H97" s="189">
        <f t="shared" si="15"/>
        <v>202.73940824142286</v>
      </c>
      <c r="I97" s="189">
        <f t="shared" si="16"/>
        <v>0</v>
      </c>
      <c r="J97" s="88">
        <f t="shared" si="17"/>
        <v>0</v>
      </c>
      <c r="K97" s="189">
        <f t="shared" si="22"/>
        <v>-209.86899791479016</v>
      </c>
      <c r="L97" s="88">
        <f t="shared" si="18"/>
        <v>-203.36305897943166</v>
      </c>
      <c r="M97" s="89">
        <f t="shared" si="23"/>
        <v>-0.62365073800879145</v>
      </c>
      <c r="N97" s="89">
        <f t="shared" si="24"/>
        <v>19139.376349261991</v>
      </c>
      <c r="O97" s="89">
        <f t="shared" si="25"/>
        <v>19751.67837901134</v>
      </c>
      <c r="P97" s="90">
        <f t="shared" si="19"/>
        <v>0.98322029604700356</v>
      </c>
      <c r="Q97" s="227">
        <v>-435.61374049170456</v>
      </c>
      <c r="R97" s="90">
        <f t="shared" si="26"/>
        <v>-5.4559625876851132E-3</v>
      </c>
      <c r="S97" s="90">
        <f t="shared" si="26"/>
        <v>-2.085138112347943E-2</v>
      </c>
      <c r="T97" s="92">
        <v>969</v>
      </c>
      <c r="U97" s="1">
        <v>19245</v>
      </c>
      <c r="V97" s="1">
        <v>20172.955974842767</v>
      </c>
      <c r="W97" s="196"/>
      <c r="X97" s="89">
        <v>0</v>
      </c>
      <c r="Y97" s="89">
        <f t="shared" si="27"/>
        <v>0</v>
      </c>
    </row>
    <row r="98" spans="2:27" ht="29.15" customHeight="1">
      <c r="B98" s="200">
        <v>1875</v>
      </c>
      <c r="C98" t="s">
        <v>125</v>
      </c>
      <c r="D98" s="1">
        <v>55256</v>
      </c>
      <c r="E98" s="86">
        <f t="shared" si="20"/>
        <v>19833.452979181624</v>
      </c>
      <c r="F98" s="87">
        <f t="shared" si="14"/>
        <v>0.9872909600708778</v>
      </c>
      <c r="G98" s="189">
        <f t="shared" si="21"/>
        <v>158.92417689235009</v>
      </c>
      <c r="H98" s="189">
        <f t="shared" si="15"/>
        <v>442.76275682208734</v>
      </c>
      <c r="I98" s="189">
        <f t="shared" si="16"/>
        <v>0</v>
      </c>
      <c r="J98" s="88">
        <f t="shared" si="17"/>
        <v>0</v>
      </c>
      <c r="K98" s="189">
        <f t="shared" si="22"/>
        <v>-209.86899791479016</v>
      </c>
      <c r="L98" s="88">
        <f t="shared" si="18"/>
        <v>-584.6950281906054</v>
      </c>
      <c r="M98" s="89">
        <f t="shared" si="23"/>
        <v>-141.93227136851806</v>
      </c>
      <c r="N98" s="89">
        <f t="shared" si="24"/>
        <v>55114.067728631482</v>
      </c>
      <c r="O98" s="89">
        <f t="shared" si="25"/>
        <v>19782.50815815918</v>
      </c>
      <c r="P98" s="90">
        <f t="shared" si="19"/>
        <v>0.98475497396141376</v>
      </c>
      <c r="Q98" s="227">
        <v>2714.7404323943374</v>
      </c>
      <c r="R98" s="90">
        <f t="shared" si="26"/>
        <v>0.17902103870609823</v>
      </c>
      <c r="S98" s="90">
        <f t="shared" si="26"/>
        <v>0.15489892843824199</v>
      </c>
      <c r="T98" s="92">
        <v>2786</v>
      </c>
      <c r="U98" s="1">
        <v>46866</v>
      </c>
      <c r="V98" s="1">
        <v>17173.32356174423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126</v>
      </c>
      <c r="D99" s="1">
        <v>504315</v>
      </c>
      <c r="E99" s="86">
        <f t="shared" si="20"/>
        <v>15741.151133029527</v>
      </c>
      <c r="F99" s="87">
        <f t="shared" si="14"/>
        <v>0.78357995610055242</v>
      </c>
      <c r="G99" s="189">
        <f t="shared" si="21"/>
        <v>2696.1513215066502</v>
      </c>
      <c r="H99" s="189">
        <f t="shared" si="15"/>
        <v>86379.296038430068</v>
      </c>
      <c r="I99" s="189">
        <f t="shared" si="16"/>
        <v>818.87852691589433</v>
      </c>
      <c r="J99" s="88">
        <f t="shared" si="17"/>
        <v>26235.230245331422</v>
      </c>
      <c r="K99" s="189">
        <f t="shared" si="22"/>
        <v>609.00952900110417</v>
      </c>
      <c r="L99" s="88">
        <f t="shared" si="18"/>
        <v>19511.447290137377</v>
      </c>
      <c r="M99" s="89">
        <f t="shared" si="23"/>
        <v>105890.74332856745</v>
      </c>
      <c r="N99" s="89">
        <f t="shared" si="24"/>
        <v>610205.74332856748</v>
      </c>
      <c r="O99" s="89">
        <f t="shared" si="25"/>
        <v>19046.311983537282</v>
      </c>
      <c r="P99" s="90">
        <f t="shared" si="19"/>
        <v>0.94810780874989486</v>
      </c>
      <c r="Q99" s="227">
        <v>41997.742718282076</v>
      </c>
      <c r="R99" s="90">
        <f t="shared" si="26"/>
        <v>0.1096308161473655</v>
      </c>
      <c r="S99" s="90">
        <f t="shared" si="26"/>
        <v>0.10606342823104174</v>
      </c>
      <c r="T99" s="92">
        <v>32038</v>
      </c>
      <c r="U99" s="1">
        <v>454489</v>
      </c>
      <c r="V99" s="1">
        <v>14231.689369030844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127</v>
      </c>
      <c r="D100" s="1">
        <v>917212</v>
      </c>
      <c r="E100" s="86">
        <f t="shared" si="20"/>
        <v>17422.254302321166</v>
      </c>
      <c r="F100" s="87">
        <f t="shared" si="14"/>
        <v>0.86726371826391835</v>
      </c>
      <c r="G100" s="189">
        <f t="shared" si="21"/>
        <v>1653.8673565458344</v>
      </c>
      <c r="H100" s="189">
        <f t="shared" si="15"/>
        <v>87069.500852711994</v>
      </c>
      <c r="I100" s="189">
        <f t="shared" si="16"/>
        <v>230.4924176638209</v>
      </c>
      <c r="J100" s="88">
        <f t="shared" si="17"/>
        <v>12134.503820329515</v>
      </c>
      <c r="K100" s="189">
        <f t="shared" si="22"/>
        <v>20.623419749030745</v>
      </c>
      <c r="L100" s="88">
        <f t="shared" si="18"/>
        <v>1085.7405561074727</v>
      </c>
      <c r="M100" s="89">
        <f t="shared" si="23"/>
        <v>88155.241408819464</v>
      </c>
      <c r="N100" s="89">
        <f t="shared" si="24"/>
        <v>1005367.2414088194</v>
      </c>
      <c r="O100" s="89">
        <f t="shared" si="25"/>
        <v>19096.745078616026</v>
      </c>
      <c r="P100" s="90">
        <f t="shared" si="19"/>
        <v>0.95061832161479565</v>
      </c>
      <c r="Q100" s="227">
        <v>37588.612165137522</v>
      </c>
      <c r="R100" s="90">
        <f t="shared" si="26"/>
        <v>1.2075898078714023E-2</v>
      </c>
      <c r="S100" s="90">
        <f t="shared" si="26"/>
        <v>6.3751416812570536E-4</v>
      </c>
      <c r="T100" s="92">
        <v>52646</v>
      </c>
      <c r="U100" s="1">
        <v>906268</v>
      </c>
      <c r="V100" s="1">
        <v>17411.154444679258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128</v>
      </c>
      <c r="D101" s="1">
        <v>936879</v>
      </c>
      <c r="E101" s="86">
        <f t="shared" si="20"/>
        <v>15578.559670097608</v>
      </c>
      <c r="F101" s="87">
        <f t="shared" si="14"/>
        <v>0.77548630333590873</v>
      </c>
      <c r="G101" s="189">
        <f t="shared" si="21"/>
        <v>2796.9580285244401</v>
      </c>
      <c r="H101" s="189">
        <f t="shared" si="15"/>
        <v>168206.2588774313</v>
      </c>
      <c r="I101" s="189">
        <f t="shared" si="16"/>
        <v>875.78553894206618</v>
      </c>
      <c r="J101" s="88">
        <f t="shared" si="17"/>
        <v>52668.866526436919</v>
      </c>
      <c r="K101" s="189">
        <f t="shared" si="22"/>
        <v>665.91654102727603</v>
      </c>
      <c r="L101" s="88">
        <f t="shared" si="18"/>
        <v>40047.554860839351</v>
      </c>
      <c r="M101" s="89">
        <f t="shared" si="23"/>
        <v>208253.81373827066</v>
      </c>
      <c r="N101" s="89">
        <f t="shared" si="24"/>
        <v>1145132.8137382707</v>
      </c>
      <c r="O101" s="89">
        <f t="shared" si="25"/>
        <v>19041.434239649323</v>
      </c>
      <c r="P101" s="90">
        <f t="shared" si="19"/>
        <v>0.94786499916695555</v>
      </c>
      <c r="Q101" s="227">
        <v>84182.304643072741</v>
      </c>
      <c r="R101" s="90">
        <f t="shared" si="26"/>
        <v>8.2410123516981709E-2</v>
      </c>
      <c r="S101" s="90">
        <f t="shared" si="26"/>
        <v>7.5786685723632286E-2</v>
      </c>
      <c r="T101" s="92">
        <v>60139</v>
      </c>
      <c r="U101" s="1">
        <v>865549</v>
      </c>
      <c r="V101" s="1">
        <v>14481.086145455152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129</v>
      </c>
      <c r="D102" s="1">
        <v>1406059</v>
      </c>
      <c r="E102" s="86">
        <f t="shared" si="20"/>
        <v>16375.800703454381</v>
      </c>
      <c r="F102" s="87">
        <f t="shared" si="14"/>
        <v>0.8151722252001905</v>
      </c>
      <c r="G102" s="189">
        <f t="shared" si="21"/>
        <v>2302.6685878432409</v>
      </c>
      <c r="H102" s="189">
        <f t="shared" si="15"/>
        <v>197711.73028939634</v>
      </c>
      <c r="I102" s="189">
        <f t="shared" si="16"/>
        <v>596.75117726719554</v>
      </c>
      <c r="J102" s="88">
        <f t="shared" si="17"/>
        <v>51238.249582515949</v>
      </c>
      <c r="K102" s="189">
        <f t="shared" si="22"/>
        <v>386.88217935240539</v>
      </c>
      <c r="L102" s="88">
        <f t="shared" si="18"/>
        <v>33218.47768355623</v>
      </c>
      <c r="M102" s="89">
        <f t="shared" si="23"/>
        <v>230930.20797295257</v>
      </c>
      <c r="N102" s="89">
        <f t="shared" si="24"/>
        <v>1636989.2079729526</v>
      </c>
      <c r="O102" s="89">
        <f t="shared" si="25"/>
        <v>19065.351470650028</v>
      </c>
      <c r="P102" s="90">
        <f t="shared" si="19"/>
        <v>0.94905557682288411</v>
      </c>
      <c r="Q102" s="227">
        <v>90788.322049976035</v>
      </c>
      <c r="R102" s="90">
        <f t="shared" si="26"/>
        <v>6.7493749805452488E-2</v>
      </c>
      <c r="S102" s="90">
        <f t="shared" si="26"/>
        <v>5.9636303555923587E-2</v>
      </c>
      <c r="T102" s="92">
        <v>85862</v>
      </c>
      <c r="U102" s="1">
        <v>1317159</v>
      </c>
      <c r="V102" s="1">
        <v>15454.171066525872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130</v>
      </c>
      <c r="D103" s="1">
        <v>92816</v>
      </c>
      <c r="E103" s="86">
        <f t="shared" si="20"/>
        <v>19429.767636592005</v>
      </c>
      <c r="F103" s="87">
        <f t="shared" si="14"/>
        <v>0.96719587678557228</v>
      </c>
      <c r="G103" s="189">
        <f t="shared" si="21"/>
        <v>409.20908929791375</v>
      </c>
      <c r="H103" s="189">
        <f t="shared" si="15"/>
        <v>1954.791819576134</v>
      </c>
      <c r="I103" s="189">
        <f t="shared" si="16"/>
        <v>0</v>
      </c>
      <c r="J103" s="88">
        <f t="shared" si="17"/>
        <v>0</v>
      </c>
      <c r="K103" s="189">
        <f t="shared" si="22"/>
        <v>-209.86899791479016</v>
      </c>
      <c r="L103" s="88">
        <f t="shared" si="18"/>
        <v>-1002.5442030389526</v>
      </c>
      <c r="M103" s="89">
        <f t="shared" si="23"/>
        <v>952.24761653718144</v>
      </c>
      <c r="N103" s="89">
        <f t="shared" si="24"/>
        <v>93768.247616537177</v>
      </c>
      <c r="O103" s="89">
        <f t="shared" si="25"/>
        <v>19629.107727975126</v>
      </c>
      <c r="P103" s="90">
        <f t="shared" si="19"/>
        <v>0.97711884231299773</v>
      </c>
      <c r="Q103" s="227">
        <v>358.60594599703757</v>
      </c>
      <c r="R103" s="90">
        <f t="shared" si="26"/>
        <v>7.883592138125747E-3</v>
      </c>
      <c r="S103" s="90">
        <f t="shared" si="26"/>
        <v>9.993459402388119E-3</v>
      </c>
      <c r="T103" s="92">
        <v>4777</v>
      </c>
      <c r="U103" s="1">
        <v>92090</v>
      </c>
      <c r="V103" s="1">
        <v>19237.518278671403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131</v>
      </c>
      <c r="D104" s="1">
        <v>135047</v>
      </c>
      <c r="E104" s="86">
        <f t="shared" si="20"/>
        <v>17203.43949044586</v>
      </c>
      <c r="F104" s="87">
        <f t="shared" si="14"/>
        <v>0.85637131914809828</v>
      </c>
      <c r="G104" s="189">
        <f t="shared" si="21"/>
        <v>1789.5325399085234</v>
      </c>
      <c r="H104" s="189">
        <f t="shared" si="15"/>
        <v>14047.830438281908</v>
      </c>
      <c r="I104" s="189">
        <f t="shared" si="16"/>
        <v>307.07760182017773</v>
      </c>
      <c r="J104" s="88">
        <f t="shared" si="17"/>
        <v>2410.5591742883953</v>
      </c>
      <c r="K104" s="189">
        <f t="shared" si="22"/>
        <v>97.208603905387577</v>
      </c>
      <c r="L104" s="88">
        <f t="shared" si="18"/>
        <v>763.08754065729249</v>
      </c>
      <c r="M104" s="89">
        <f t="shared" si="23"/>
        <v>14810.9179789392</v>
      </c>
      <c r="N104" s="89">
        <f t="shared" si="24"/>
        <v>149857.91797893919</v>
      </c>
      <c r="O104" s="89">
        <f t="shared" si="25"/>
        <v>19090.18063425977</v>
      </c>
      <c r="P104" s="90">
        <f t="shared" si="19"/>
        <v>0.95029154964132112</v>
      </c>
      <c r="Q104" s="227">
        <v>7098.1068399561273</v>
      </c>
      <c r="R104" s="90">
        <f t="shared" si="26"/>
        <v>8.4723572076884149E-2</v>
      </c>
      <c r="S104" s="90">
        <f t="shared" si="26"/>
        <v>8.9283556520009966E-2</v>
      </c>
      <c r="T104" s="92">
        <v>7850</v>
      </c>
      <c r="U104" s="1">
        <v>124499</v>
      </c>
      <c r="V104" s="1">
        <v>15793.352784472916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132</v>
      </c>
      <c r="D105" s="1">
        <v>101023</v>
      </c>
      <c r="E105" s="86">
        <f t="shared" si="20"/>
        <v>16394.514767932487</v>
      </c>
      <c r="F105" s="87">
        <f t="shared" si="14"/>
        <v>0.81610379403516908</v>
      </c>
      <c r="G105" s="189">
        <f t="shared" si="21"/>
        <v>2291.0658678668146</v>
      </c>
      <c r="H105" s="189">
        <f t="shared" si="15"/>
        <v>14117.547877795312</v>
      </c>
      <c r="I105" s="189">
        <f t="shared" si="16"/>
        <v>590.20125469985828</v>
      </c>
      <c r="J105" s="88">
        <f t="shared" si="17"/>
        <v>3636.8201314605271</v>
      </c>
      <c r="K105" s="189">
        <f t="shared" si="22"/>
        <v>380.33225678506813</v>
      </c>
      <c r="L105" s="88">
        <f t="shared" si="18"/>
        <v>2343.6073663095899</v>
      </c>
      <c r="M105" s="89">
        <f t="shared" si="23"/>
        <v>16461.155244104903</v>
      </c>
      <c r="N105" s="89">
        <f t="shared" si="24"/>
        <v>117484.1552441049</v>
      </c>
      <c r="O105" s="89">
        <f t="shared" si="25"/>
        <v>19065.912892584372</v>
      </c>
      <c r="P105" s="90">
        <f t="shared" si="19"/>
        <v>0.94908352388793349</v>
      </c>
      <c r="Q105" s="227">
        <v>6702.0762990840431</v>
      </c>
      <c r="R105" s="90">
        <f t="shared" si="26"/>
        <v>0.1225027222827174</v>
      </c>
      <c r="S105" s="90">
        <f t="shared" si="26"/>
        <v>0.119405911786319</v>
      </c>
      <c r="T105" s="92">
        <v>6162</v>
      </c>
      <c r="U105" s="1">
        <v>89998</v>
      </c>
      <c r="V105" s="1">
        <v>14645.728234336859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133</v>
      </c>
      <c r="D106" s="1">
        <v>63018</v>
      </c>
      <c r="E106" s="86">
        <f t="shared" si="20"/>
        <v>15929.726996966632</v>
      </c>
      <c r="F106" s="87">
        <f t="shared" si="14"/>
        <v>0.79296708833355711</v>
      </c>
      <c r="G106" s="189">
        <f t="shared" si="21"/>
        <v>2579.2342858656448</v>
      </c>
      <c r="H106" s="189">
        <f t="shared" si="15"/>
        <v>10203.45083488449</v>
      </c>
      <c r="I106" s="189">
        <f t="shared" si="16"/>
        <v>752.87697453790759</v>
      </c>
      <c r="J106" s="88">
        <f t="shared" si="17"/>
        <v>2978.3813112719622</v>
      </c>
      <c r="K106" s="189">
        <f t="shared" si="22"/>
        <v>543.00797662311743</v>
      </c>
      <c r="L106" s="88">
        <f t="shared" si="18"/>
        <v>2148.1395555210524</v>
      </c>
      <c r="M106" s="89">
        <f t="shared" si="23"/>
        <v>12351.590390405543</v>
      </c>
      <c r="N106" s="89">
        <f t="shared" si="24"/>
        <v>75369.590390405545</v>
      </c>
      <c r="O106" s="89">
        <f t="shared" si="25"/>
        <v>19051.969259455396</v>
      </c>
      <c r="P106" s="90">
        <f t="shared" si="19"/>
        <v>0.94838942271688509</v>
      </c>
      <c r="Q106" s="227">
        <v>6458.0941348874467</v>
      </c>
      <c r="R106" s="90">
        <f t="shared" si="26"/>
        <v>7.7009844134536501E-2</v>
      </c>
      <c r="S106" s="90">
        <f t="shared" si="26"/>
        <v>6.6936698474026418E-2</v>
      </c>
      <c r="T106" s="92">
        <v>3956</v>
      </c>
      <c r="U106" s="1">
        <v>58512</v>
      </c>
      <c r="V106" s="1">
        <v>14930.339372288849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134</v>
      </c>
      <c r="D107" s="1">
        <v>785511</v>
      </c>
      <c r="E107" s="86">
        <f t="shared" si="20"/>
        <v>16554.84836350608</v>
      </c>
      <c r="F107" s="87">
        <f t="shared" si="14"/>
        <v>0.82408505224934003</v>
      </c>
      <c r="G107" s="189">
        <f t="shared" si="21"/>
        <v>2191.659038611187</v>
      </c>
      <c r="H107" s="189">
        <f t="shared" si="15"/>
        <v>103992.02972306222</v>
      </c>
      <c r="I107" s="189">
        <f t="shared" si="16"/>
        <v>534.08449624910077</v>
      </c>
      <c r="J107" s="88">
        <f t="shared" si="17"/>
        <v>25341.775262523584</v>
      </c>
      <c r="K107" s="189">
        <f t="shared" si="22"/>
        <v>324.21549833431061</v>
      </c>
      <c r="L107" s="88">
        <f t="shared" si="18"/>
        <v>15383.701180464703</v>
      </c>
      <c r="M107" s="89">
        <f t="shared" si="23"/>
        <v>119375.73090352693</v>
      </c>
      <c r="N107" s="89">
        <f t="shared" si="24"/>
        <v>904886.73090352688</v>
      </c>
      <c r="O107" s="89">
        <f t="shared" si="25"/>
        <v>19070.722900451579</v>
      </c>
      <c r="P107" s="90">
        <f t="shared" si="19"/>
        <v>0.94932296163435859</v>
      </c>
      <c r="Q107" s="227">
        <v>67168.937152748767</v>
      </c>
      <c r="R107" s="90">
        <f t="shared" si="26"/>
        <v>0.10025254329163498</v>
      </c>
      <c r="S107" s="90">
        <f t="shared" si="26"/>
        <v>8.9980211384151326E-2</v>
      </c>
      <c r="T107" s="92">
        <v>47449</v>
      </c>
      <c r="U107" s="1">
        <v>713937</v>
      </c>
      <c r="V107" s="1">
        <v>15188.21001574267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135</v>
      </c>
      <c r="D108" s="1">
        <v>132769</v>
      </c>
      <c r="E108" s="86">
        <f t="shared" si="20"/>
        <v>15570.423361088308</v>
      </c>
      <c r="F108" s="87">
        <f t="shared" si="14"/>
        <v>0.77508128539265619</v>
      </c>
      <c r="G108" s="189">
        <f t="shared" si="21"/>
        <v>2802.0025401102062</v>
      </c>
      <c r="H108" s="189">
        <f t="shared" si="15"/>
        <v>23892.675659519729</v>
      </c>
      <c r="I108" s="189">
        <f t="shared" si="16"/>
        <v>878.63324709532117</v>
      </c>
      <c r="J108" s="88">
        <f t="shared" si="17"/>
        <v>7492.105697981804</v>
      </c>
      <c r="K108" s="189">
        <f t="shared" si="22"/>
        <v>668.76424918053101</v>
      </c>
      <c r="L108" s="88">
        <f t="shared" si="18"/>
        <v>5702.5527527623872</v>
      </c>
      <c r="M108" s="89">
        <f t="shared" si="23"/>
        <v>29595.228412282115</v>
      </c>
      <c r="N108" s="89">
        <f t="shared" si="24"/>
        <v>162364.22841228213</v>
      </c>
      <c r="O108" s="89">
        <f t="shared" si="25"/>
        <v>19041.190150379047</v>
      </c>
      <c r="P108" s="90">
        <f t="shared" si="19"/>
        <v>0.94785284862865804</v>
      </c>
      <c r="Q108" s="227">
        <v>13668.401162331966</v>
      </c>
      <c r="R108" s="90">
        <f t="shared" si="26"/>
        <v>8.7815749154042166E-2</v>
      </c>
      <c r="S108" s="90">
        <f t="shared" si="26"/>
        <v>7.4165428389472904E-2</v>
      </c>
      <c r="T108" s="92">
        <v>8527</v>
      </c>
      <c r="U108" s="1">
        <v>122051</v>
      </c>
      <c r="V108" s="1">
        <v>14495.368171021377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136</v>
      </c>
      <c r="D109" s="1">
        <v>60502</v>
      </c>
      <c r="E109" s="86">
        <f t="shared" si="20"/>
        <v>16553.214774281805</v>
      </c>
      <c r="F109" s="87">
        <f t="shared" si="14"/>
        <v>0.82400373368744928</v>
      </c>
      <c r="G109" s="189">
        <f t="shared" si="21"/>
        <v>2192.6718639302376</v>
      </c>
      <c r="H109" s="189">
        <f t="shared" si="15"/>
        <v>8014.2156626650185</v>
      </c>
      <c r="I109" s="189">
        <f t="shared" si="16"/>
        <v>534.65625247759704</v>
      </c>
      <c r="J109" s="88">
        <f t="shared" si="17"/>
        <v>1954.1686028056172</v>
      </c>
      <c r="K109" s="189">
        <f t="shared" si="22"/>
        <v>324.78725456280688</v>
      </c>
      <c r="L109" s="88">
        <f t="shared" si="18"/>
        <v>1187.0974154270591</v>
      </c>
      <c r="M109" s="89">
        <f t="shared" si="23"/>
        <v>9201.3130780920783</v>
      </c>
      <c r="N109" s="89">
        <f t="shared" si="24"/>
        <v>69703.313078092076</v>
      </c>
      <c r="O109" s="89">
        <f t="shared" si="25"/>
        <v>19070.673892774848</v>
      </c>
      <c r="P109" s="90">
        <f t="shared" si="19"/>
        <v>0.94932052207750173</v>
      </c>
      <c r="Q109" s="227">
        <v>2718.5775159286186</v>
      </c>
      <c r="R109" s="90">
        <f t="shared" si="26"/>
        <v>0.17242849391520038</v>
      </c>
      <c r="S109" s="90">
        <f t="shared" si="26"/>
        <v>0.17339081552443311</v>
      </c>
      <c r="T109" s="92">
        <v>3655</v>
      </c>
      <c r="U109" s="1">
        <v>51604</v>
      </c>
      <c r="V109" s="1">
        <v>14107.162383816292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137</v>
      </c>
      <c r="D110" s="1">
        <v>21809</v>
      </c>
      <c r="E110" s="86">
        <f t="shared" si="20"/>
        <v>16202.823179791978</v>
      </c>
      <c r="F110" s="87">
        <f t="shared" si="14"/>
        <v>0.80656156393073852</v>
      </c>
      <c r="G110" s="189">
        <f t="shared" si="21"/>
        <v>2409.9146525139304</v>
      </c>
      <c r="H110" s="189">
        <f t="shared" si="15"/>
        <v>3243.7451222837503</v>
      </c>
      <c r="I110" s="189">
        <f t="shared" si="16"/>
        <v>657.29331054903651</v>
      </c>
      <c r="J110" s="88">
        <f t="shared" si="17"/>
        <v>884.71679599900312</v>
      </c>
      <c r="K110" s="189">
        <f t="shared" si="22"/>
        <v>447.42431263424635</v>
      </c>
      <c r="L110" s="88">
        <f t="shared" si="18"/>
        <v>602.23312480569564</v>
      </c>
      <c r="M110" s="89">
        <f t="shared" si="23"/>
        <v>3845.9782470894461</v>
      </c>
      <c r="N110" s="89">
        <f t="shared" si="24"/>
        <v>25654.978247089446</v>
      </c>
      <c r="O110" s="89">
        <f t="shared" si="25"/>
        <v>19060.162144940154</v>
      </c>
      <c r="P110" s="90">
        <f t="shared" si="19"/>
        <v>0.94879725698480033</v>
      </c>
      <c r="Q110" s="227">
        <v>1546.7703957427943</v>
      </c>
      <c r="R110" s="90">
        <f t="shared" si="26"/>
        <v>0.10677493022075615</v>
      </c>
      <c r="S110" s="90">
        <f t="shared" si="26"/>
        <v>0.10759719985687867</v>
      </c>
      <c r="T110" s="92">
        <v>1346</v>
      </c>
      <c r="U110" s="1">
        <v>19705</v>
      </c>
      <c r="V110" s="1">
        <v>14628.804751299183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138</v>
      </c>
      <c r="D111" s="1">
        <v>4217494</v>
      </c>
      <c r="E111" s="86">
        <f t="shared" si="20"/>
        <v>31864.292298161046</v>
      </c>
      <c r="F111" s="87">
        <f t="shared" si="14"/>
        <v>1.5861750229802185</v>
      </c>
      <c r="G111" s="189">
        <f t="shared" si="21"/>
        <v>-7300.1962008748915</v>
      </c>
      <c r="H111" s="189">
        <f t="shared" si="15"/>
        <v>-966239.3687553989</v>
      </c>
      <c r="I111" s="189">
        <f t="shared" si="16"/>
        <v>0</v>
      </c>
      <c r="J111" s="88">
        <f t="shared" si="17"/>
        <v>0</v>
      </c>
      <c r="K111" s="189">
        <f t="shared" si="22"/>
        <v>-209.86899791479016</v>
      </c>
      <c r="L111" s="88">
        <f t="shared" si="18"/>
        <v>-27777.840826005795</v>
      </c>
      <c r="M111" s="89">
        <f t="shared" si="23"/>
        <v>-994017.20958140469</v>
      </c>
      <c r="N111" s="89">
        <f t="shared" si="24"/>
        <v>3223476.7904185951</v>
      </c>
      <c r="O111" s="89">
        <f t="shared" si="25"/>
        <v>24354.227099371365</v>
      </c>
      <c r="P111" s="90">
        <f t="shared" si="19"/>
        <v>1.2123309178669632</v>
      </c>
      <c r="Q111" s="227">
        <v>-520884.36118059908</v>
      </c>
      <c r="R111" s="90">
        <f t="shared" si="26"/>
        <v>1.6826421756813349E-2</v>
      </c>
      <c r="S111" s="90">
        <f t="shared" si="26"/>
        <v>5.7868203117586916E-3</v>
      </c>
      <c r="T111" s="92">
        <v>132358</v>
      </c>
      <c r="U111" s="1">
        <v>4147703</v>
      </c>
      <c r="V111" s="1">
        <v>31680.960273752873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139</v>
      </c>
      <c r="D112" s="1">
        <v>2520879</v>
      </c>
      <c r="E112" s="86">
        <f t="shared" si="20"/>
        <v>25085.369979699877</v>
      </c>
      <c r="F112" s="87">
        <f t="shared" si="14"/>
        <v>1.2487265347585983</v>
      </c>
      <c r="G112" s="189">
        <f t="shared" si="21"/>
        <v>-3097.264363428967</v>
      </c>
      <c r="H112" s="189">
        <f t="shared" si="15"/>
        <v>-311250.29040970374</v>
      </c>
      <c r="I112" s="189">
        <f t="shared" si="16"/>
        <v>0</v>
      </c>
      <c r="J112" s="88">
        <f t="shared" si="17"/>
        <v>0</v>
      </c>
      <c r="K112" s="189">
        <f t="shared" si="22"/>
        <v>-209.86899791479016</v>
      </c>
      <c r="L112" s="88">
        <f t="shared" si="18"/>
        <v>-21090.155338453093</v>
      </c>
      <c r="M112" s="89">
        <f t="shared" si="23"/>
        <v>-332340.44574815681</v>
      </c>
      <c r="N112" s="89">
        <f t="shared" si="24"/>
        <v>2188538.5542518431</v>
      </c>
      <c r="O112" s="89">
        <f t="shared" si="25"/>
        <v>21778.236618356117</v>
      </c>
      <c r="P112" s="90">
        <f t="shared" si="19"/>
        <v>1.0841004923427475</v>
      </c>
      <c r="Q112" s="227">
        <v>-174742.86430288159</v>
      </c>
      <c r="R112" s="90">
        <f t="shared" si="26"/>
        <v>1.8562073651108169E-2</v>
      </c>
      <c r="S112" s="90">
        <f t="shared" si="26"/>
        <v>1.5644161508801971E-3</v>
      </c>
      <c r="T112" s="92">
        <v>100492</v>
      </c>
      <c r="U112" s="1">
        <v>2474939</v>
      </c>
      <c r="V112" s="1">
        <v>25046.187319738907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140</v>
      </c>
      <c r="D113" s="1">
        <v>1875827</v>
      </c>
      <c r="E113" s="86">
        <f t="shared" si="20"/>
        <v>19588.42755999248</v>
      </c>
      <c r="F113" s="87">
        <f t="shared" si="14"/>
        <v>0.97509382114570209</v>
      </c>
      <c r="G113" s="189">
        <f t="shared" si="21"/>
        <v>310.83993678961912</v>
      </c>
      <c r="H113" s="189">
        <f t="shared" si="15"/>
        <v>29766.654026847504</v>
      </c>
      <c r="I113" s="189">
        <f t="shared" si="16"/>
        <v>0</v>
      </c>
      <c r="J113" s="88">
        <f t="shared" si="17"/>
        <v>0</v>
      </c>
      <c r="K113" s="189">
        <f t="shared" si="22"/>
        <v>-209.86899791479016</v>
      </c>
      <c r="L113" s="88">
        <f t="shared" si="18"/>
        <v>-20097.474978316135</v>
      </c>
      <c r="M113" s="89">
        <f t="shared" si="23"/>
        <v>9669.1790485313686</v>
      </c>
      <c r="N113" s="89">
        <f t="shared" si="24"/>
        <v>1885496.1790485315</v>
      </c>
      <c r="O113" s="89">
        <f t="shared" si="25"/>
        <v>19689.398498867311</v>
      </c>
      <c r="P113" s="90">
        <f t="shared" si="19"/>
        <v>0.98012006116984729</v>
      </c>
      <c r="Q113" s="227">
        <v>-1421.2741970758361</v>
      </c>
      <c r="R113" s="90">
        <f t="shared" si="26"/>
        <v>0.10542586687582907</v>
      </c>
      <c r="S113" s="90">
        <f t="shared" si="26"/>
        <v>8.7406508694158058E-2</v>
      </c>
      <c r="T113" s="92">
        <v>95762</v>
      </c>
      <c r="U113" s="1">
        <v>1696927</v>
      </c>
      <c r="V113" s="1">
        <v>18013.895818515728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141</v>
      </c>
      <c r="D114" s="1">
        <v>1405347</v>
      </c>
      <c r="E114" s="86">
        <f t="shared" si="20"/>
        <v>21731.722026349969</v>
      </c>
      <c r="F114" s="87">
        <f t="shared" si="14"/>
        <v>1.0817850389394883</v>
      </c>
      <c r="G114" s="189">
        <f t="shared" si="21"/>
        <v>-1018.0026323520241</v>
      </c>
      <c r="H114" s="189">
        <f t="shared" si="15"/>
        <v>-65832.194228940702</v>
      </c>
      <c r="I114" s="189">
        <f t="shared" si="16"/>
        <v>0</v>
      </c>
      <c r="J114" s="88">
        <f t="shared" si="17"/>
        <v>0</v>
      </c>
      <c r="K114" s="189">
        <f t="shared" si="22"/>
        <v>-209.86899791479016</v>
      </c>
      <c r="L114" s="88">
        <f t="shared" si="18"/>
        <v>-13571.80835715365</v>
      </c>
      <c r="M114" s="89">
        <f t="shared" si="23"/>
        <v>-79404.002586094357</v>
      </c>
      <c r="N114" s="89">
        <f t="shared" si="24"/>
        <v>1325942.9974139056</v>
      </c>
      <c r="O114" s="89">
        <f t="shared" si="25"/>
        <v>20503.850396083155</v>
      </c>
      <c r="P114" s="90">
        <f t="shared" si="19"/>
        <v>1.0206627239314858</v>
      </c>
      <c r="Q114" s="227">
        <v>-43139.97068123566</v>
      </c>
      <c r="R114" s="93">
        <f t="shared" si="26"/>
        <v>8.518322327170294E-2</v>
      </c>
      <c r="S114" s="94">
        <f t="shared" si="26"/>
        <v>6.6590054913549593E-2</v>
      </c>
      <c r="T114" s="92">
        <v>64668</v>
      </c>
      <c r="U114" s="1">
        <v>1295032</v>
      </c>
      <c r="V114" s="1">
        <v>20374.952800503463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v>778162</v>
      </c>
      <c r="E115" s="86">
        <f t="shared" si="20"/>
        <v>17267.163715439576</v>
      </c>
      <c r="F115" s="87">
        <f t="shared" si="14"/>
        <v>0.85954345217706984</v>
      </c>
      <c r="G115" s="189">
        <f t="shared" si="21"/>
        <v>1750.0235204124199</v>
      </c>
      <c r="H115" s="189">
        <f t="shared" si="15"/>
        <v>78866.559970906106</v>
      </c>
      <c r="I115" s="189">
        <f t="shared" si="16"/>
        <v>284.77412307237734</v>
      </c>
      <c r="J115" s="88">
        <f t="shared" si="17"/>
        <v>12833.630630379757</v>
      </c>
      <c r="K115" s="189">
        <f t="shared" si="22"/>
        <v>74.905125157587179</v>
      </c>
      <c r="L115" s="88">
        <f t="shared" si="18"/>
        <v>3375.6743703518241</v>
      </c>
      <c r="M115" s="89">
        <f t="shared" si="23"/>
        <v>82242.234341257936</v>
      </c>
      <c r="N115" s="89">
        <f t="shared" si="24"/>
        <v>860404.23434125795</v>
      </c>
      <c r="O115" s="89">
        <f t="shared" si="25"/>
        <v>19092.092361009585</v>
      </c>
      <c r="P115" s="90">
        <f t="shared" si="19"/>
        <v>0.95038671363219052</v>
      </c>
      <c r="Q115" s="227">
        <v>31761.361229230999</v>
      </c>
      <c r="R115" s="93">
        <f t="shared" si="26"/>
        <v>0.1230298753234533</v>
      </c>
      <c r="S115" s="94">
        <f t="shared" si="26"/>
        <v>9.183044773047927E-2</v>
      </c>
      <c r="T115" s="92">
        <v>45066</v>
      </c>
      <c r="U115" s="1">
        <v>692913</v>
      </c>
      <c r="V115" s="1">
        <v>15814.876523485644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143</v>
      </c>
      <c r="D116" s="1">
        <v>416476</v>
      </c>
      <c r="E116" s="86">
        <f t="shared" si="20"/>
        <v>20121.55763841917</v>
      </c>
      <c r="F116" s="87">
        <f t="shared" si="14"/>
        <v>1.0016325437536635</v>
      </c>
      <c r="G116" s="189">
        <f t="shared" si="21"/>
        <v>-19.700711834928441</v>
      </c>
      <c r="H116" s="189">
        <f t="shared" si="15"/>
        <v>-407.7653335593489</v>
      </c>
      <c r="I116" s="189">
        <f t="shared" si="16"/>
        <v>0</v>
      </c>
      <c r="J116" s="88">
        <f t="shared" si="17"/>
        <v>0</v>
      </c>
      <c r="K116" s="189">
        <f t="shared" si="22"/>
        <v>-209.86899791479016</v>
      </c>
      <c r="L116" s="88">
        <f t="shared" si="18"/>
        <v>-4343.8685188403269</v>
      </c>
      <c r="M116" s="89">
        <f t="shared" si="23"/>
        <v>-4751.6338523996756</v>
      </c>
      <c r="N116" s="89">
        <f t="shared" si="24"/>
        <v>411724.36614760035</v>
      </c>
      <c r="O116" s="89">
        <f t="shared" si="25"/>
        <v>19891.987928669456</v>
      </c>
      <c r="P116" s="90">
        <f t="shared" si="19"/>
        <v>0.99020477576087274</v>
      </c>
      <c r="Q116" s="227">
        <v>-5651.7663784285514</v>
      </c>
      <c r="R116" s="93">
        <f t="shared" si="26"/>
        <v>7.0211459246106292E-2</v>
      </c>
      <c r="S116" s="93">
        <f t="shared" si="26"/>
        <v>6.1059491505910911E-2</v>
      </c>
      <c r="T116" s="92">
        <v>20698</v>
      </c>
      <c r="U116" s="1">
        <v>389153</v>
      </c>
      <c r="V116" s="1">
        <v>18963.646995760442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144</v>
      </c>
      <c r="D117" s="1">
        <v>369422</v>
      </c>
      <c r="E117" s="86">
        <f t="shared" si="20"/>
        <v>22612.597172063412</v>
      </c>
      <c r="F117" s="87">
        <f t="shared" si="14"/>
        <v>1.1256341896257993</v>
      </c>
      <c r="G117" s="189">
        <f t="shared" si="21"/>
        <v>-1564.1452226943582</v>
      </c>
      <c r="H117" s="189">
        <f t="shared" si="15"/>
        <v>-25553.440503157726</v>
      </c>
      <c r="I117" s="189">
        <f t="shared" si="16"/>
        <v>0</v>
      </c>
      <c r="J117" s="88">
        <f t="shared" si="17"/>
        <v>0</v>
      </c>
      <c r="K117" s="189">
        <f t="shared" si="22"/>
        <v>-209.86899791479016</v>
      </c>
      <c r="L117" s="88">
        <f t="shared" si="18"/>
        <v>-3428.6298189339268</v>
      </c>
      <c r="M117" s="89">
        <f t="shared" si="23"/>
        <v>-28982.070322091655</v>
      </c>
      <c r="N117" s="89">
        <f t="shared" si="24"/>
        <v>340439.92967790837</v>
      </c>
      <c r="O117" s="89">
        <f t="shared" si="25"/>
        <v>20838.582951454267</v>
      </c>
      <c r="P117" s="90">
        <f t="shared" si="19"/>
        <v>1.0373254011922843</v>
      </c>
      <c r="Q117" s="227">
        <v>-11389.664291447807</v>
      </c>
      <c r="R117" s="93">
        <f t="shared" si="26"/>
        <v>2.7602302092634472E-2</v>
      </c>
      <c r="S117" s="93">
        <f t="shared" si="26"/>
        <v>2.1752573617723599E-2</v>
      </c>
      <c r="T117" s="92">
        <v>16337</v>
      </c>
      <c r="U117" s="1">
        <v>359499</v>
      </c>
      <c r="V117" s="1">
        <v>22131.186899778382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145</v>
      </c>
      <c r="D118" s="1">
        <v>370632</v>
      </c>
      <c r="E118" s="86">
        <f t="shared" si="20"/>
        <v>18666.935280785696</v>
      </c>
      <c r="F118" s="87">
        <f t="shared" si="14"/>
        <v>0.92922278709071793</v>
      </c>
      <c r="G118" s="189">
        <f t="shared" si="21"/>
        <v>882.16514989782559</v>
      </c>
      <c r="H118" s="189">
        <f t="shared" si="15"/>
        <v>17515.389051221326</v>
      </c>
      <c r="I118" s="189">
        <f t="shared" si="16"/>
        <v>0</v>
      </c>
      <c r="J118" s="88">
        <f t="shared" si="17"/>
        <v>0</v>
      </c>
      <c r="K118" s="189">
        <f t="shared" si="22"/>
        <v>-209.86899791479016</v>
      </c>
      <c r="L118" s="88">
        <f t="shared" si="18"/>
        <v>-4166.9489535981584</v>
      </c>
      <c r="M118" s="89">
        <f t="shared" si="23"/>
        <v>13348.440097623166</v>
      </c>
      <c r="N118" s="89">
        <f t="shared" si="24"/>
        <v>383980.44009762316</v>
      </c>
      <c r="O118" s="89">
        <f t="shared" si="25"/>
        <v>19339.231432768731</v>
      </c>
      <c r="P118" s="90">
        <f t="shared" si="19"/>
        <v>0.96268906822895317</v>
      </c>
      <c r="Q118" s="227">
        <v>1555.1431605131511</v>
      </c>
      <c r="R118" s="93">
        <f t="shared" si="26"/>
        <v>0.11265149036195576</v>
      </c>
      <c r="S118" s="93">
        <f t="shared" si="26"/>
        <v>9.236542440823986E-2</v>
      </c>
      <c r="T118" s="92">
        <v>19855</v>
      </c>
      <c r="U118" s="1">
        <v>333107</v>
      </c>
      <c r="V118" s="1">
        <v>17088.544605755913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146</v>
      </c>
      <c r="D119" s="1">
        <v>407773</v>
      </c>
      <c r="E119" s="86">
        <f t="shared" si="20"/>
        <v>18249.776226279988</v>
      </c>
      <c r="F119" s="87">
        <f t="shared" si="14"/>
        <v>0.90845699487806031</v>
      </c>
      <c r="G119" s="189">
        <f t="shared" si="21"/>
        <v>1140.8037636913643</v>
      </c>
      <c r="H119" s="189">
        <f t="shared" si="15"/>
        <v>25490.119295919842</v>
      </c>
      <c r="I119" s="189">
        <f t="shared" si="16"/>
        <v>0</v>
      </c>
      <c r="J119" s="88">
        <f t="shared" si="17"/>
        <v>0</v>
      </c>
      <c r="K119" s="189">
        <f t="shared" si="22"/>
        <v>-209.86899791479016</v>
      </c>
      <c r="L119" s="88">
        <f t="shared" si="18"/>
        <v>-4689.3128894080719</v>
      </c>
      <c r="M119" s="89">
        <f t="shared" si="23"/>
        <v>20800.806406511769</v>
      </c>
      <c r="N119" s="89">
        <f t="shared" si="24"/>
        <v>428573.80640651175</v>
      </c>
      <c r="O119" s="89">
        <f t="shared" si="25"/>
        <v>19180.710992056556</v>
      </c>
      <c r="P119" s="90">
        <f t="shared" si="19"/>
        <v>0.95479806718814308</v>
      </c>
      <c r="Q119" s="227">
        <v>8939.9149251324507</v>
      </c>
      <c r="R119" s="93">
        <f t="shared" si="26"/>
        <v>0.11579843153994757</v>
      </c>
      <c r="S119" s="93">
        <f t="shared" si="26"/>
        <v>9.8869695937904789E-2</v>
      </c>
      <c r="T119" s="92">
        <v>22344</v>
      </c>
      <c r="U119" s="1">
        <v>365454</v>
      </c>
      <c r="V119" s="1">
        <v>16607.770961145197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147</v>
      </c>
      <c r="D120" s="1">
        <v>193632</v>
      </c>
      <c r="E120" s="86">
        <f t="shared" si="20"/>
        <v>16766.126937397177</v>
      </c>
      <c r="F120" s="87">
        <f t="shared" si="14"/>
        <v>0.83460230440297656</v>
      </c>
      <c r="G120" s="189">
        <f t="shared" si="21"/>
        <v>2060.6663227987069</v>
      </c>
      <c r="H120" s="189">
        <f t="shared" si="15"/>
        <v>23798.635362002264</v>
      </c>
      <c r="I120" s="189">
        <f t="shared" si="16"/>
        <v>460.13699538721681</v>
      </c>
      <c r="J120" s="88">
        <f t="shared" si="17"/>
        <v>5314.1221597269669</v>
      </c>
      <c r="K120" s="189">
        <f t="shared" si="22"/>
        <v>250.26799747242666</v>
      </c>
      <c r="L120" s="88">
        <f t="shared" si="18"/>
        <v>2890.3451028090553</v>
      </c>
      <c r="M120" s="89">
        <f t="shared" si="23"/>
        <v>26688.98046481132</v>
      </c>
      <c r="N120" s="89">
        <f t="shared" si="24"/>
        <v>220320.98046481132</v>
      </c>
      <c r="O120" s="89">
        <f t="shared" si="25"/>
        <v>19077.061257668312</v>
      </c>
      <c r="P120" s="90">
        <f t="shared" si="19"/>
        <v>0.94963847919896771</v>
      </c>
      <c r="Q120" s="227">
        <v>10826.59472543353</v>
      </c>
      <c r="R120" s="93">
        <f t="shared" si="26"/>
        <v>0.12156158591329028</v>
      </c>
      <c r="S120" s="93">
        <f t="shared" si="26"/>
        <v>0.11505499432473811</v>
      </c>
      <c r="T120" s="92">
        <v>11549</v>
      </c>
      <c r="U120" s="1">
        <v>172645</v>
      </c>
      <c r="V120" s="1">
        <v>15036.143529001914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148</v>
      </c>
      <c r="D121" s="1">
        <v>979054</v>
      </c>
      <c r="E121" s="86">
        <f t="shared" si="20"/>
        <v>19575.99024253694</v>
      </c>
      <c r="F121" s="87">
        <f t="shared" si="14"/>
        <v>0.9744747029768045</v>
      </c>
      <c r="G121" s="189">
        <f t="shared" si="21"/>
        <v>318.5510736120541</v>
      </c>
      <c r="H121" s="189">
        <f t="shared" si="15"/>
        <v>15931.694844559663</v>
      </c>
      <c r="I121" s="189">
        <f t="shared" si="16"/>
        <v>0</v>
      </c>
      <c r="J121" s="88">
        <f t="shared" si="17"/>
        <v>0</v>
      </c>
      <c r="K121" s="189">
        <f t="shared" si="22"/>
        <v>-209.86899791479016</v>
      </c>
      <c r="L121" s="88">
        <f t="shared" si="18"/>
        <v>-10496.178192712399</v>
      </c>
      <c r="M121" s="89">
        <f t="shared" si="23"/>
        <v>5435.5166518472633</v>
      </c>
      <c r="N121" s="89">
        <f t="shared" si="24"/>
        <v>984489.51665184728</v>
      </c>
      <c r="O121" s="89">
        <f t="shared" si="25"/>
        <v>19684.672318234207</v>
      </c>
      <c r="P121" s="90">
        <f t="shared" si="19"/>
        <v>0.97988479626566627</v>
      </c>
      <c r="Q121" s="227">
        <v>-6257.8834295268971</v>
      </c>
      <c r="R121" s="93">
        <f t="shared" si="26"/>
        <v>0.12113678603042133</v>
      </c>
      <c r="S121" s="93">
        <f t="shared" si="26"/>
        <v>8.0225930162836356E-2</v>
      </c>
      <c r="T121" s="92">
        <v>50013</v>
      </c>
      <c r="U121" s="1">
        <v>873269</v>
      </c>
      <c r="V121" s="1">
        <v>18122.125840458208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149</v>
      </c>
      <c r="D122" s="1">
        <v>390860</v>
      </c>
      <c r="E122" s="86">
        <f t="shared" si="20"/>
        <v>19057.974547759521</v>
      </c>
      <c r="F122" s="87">
        <f t="shared" si="14"/>
        <v>0.94868836041883386</v>
      </c>
      <c r="G122" s="189">
        <f t="shared" si="21"/>
        <v>639.72080437405418</v>
      </c>
      <c r="H122" s="189">
        <f t="shared" si="15"/>
        <v>13120.033976907476</v>
      </c>
      <c r="I122" s="189">
        <f t="shared" si="16"/>
        <v>0</v>
      </c>
      <c r="J122" s="88">
        <f t="shared" si="17"/>
        <v>0</v>
      </c>
      <c r="K122" s="189">
        <f t="shared" si="22"/>
        <v>-209.86899791479016</v>
      </c>
      <c r="L122" s="88">
        <f t="shared" si="18"/>
        <v>-4304.2032782344313</v>
      </c>
      <c r="M122" s="89">
        <f t="shared" si="23"/>
        <v>8815.8306986730458</v>
      </c>
      <c r="N122" s="89">
        <f t="shared" si="24"/>
        <v>399675.83069867303</v>
      </c>
      <c r="O122" s="89">
        <f t="shared" si="25"/>
        <v>19487.826354218781</v>
      </c>
      <c r="P122" s="90">
        <f t="shared" si="19"/>
        <v>0.97008598609363716</v>
      </c>
      <c r="Q122" s="227">
        <v>4403.2899238964546</v>
      </c>
      <c r="R122" s="93">
        <f t="shared" si="26"/>
        <v>0.10879123996482369</v>
      </c>
      <c r="S122" s="93">
        <f t="shared" si="26"/>
        <v>8.662514662114161E-2</v>
      </c>
      <c r="T122" s="92">
        <v>20509</v>
      </c>
      <c r="U122" s="1">
        <v>352510</v>
      </c>
      <c r="V122" s="1">
        <v>17538.683516592864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150</v>
      </c>
      <c r="D123" s="1">
        <v>285429</v>
      </c>
      <c r="E123" s="86">
        <f t="shared" si="20"/>
        <v>15585.289942120782</v>
      </c>
      <c r="F123" s="87">
        <f t="shared" si="14"/>
        <v>0.77582133005739151</v>
      </c>
      <c r="G123" s="189">
        <f t="shared" si="21"/>
        <v>2792.785259870072</v>
      </c>
      <c r="H123" s="189">
        <f t="shared" si="15"/>
        <v>51147.069249260501</v>
      </c>
      <c r="I123" s="189">
        <f t="shared" si="16"/>
        <v>873.42994373395504</v>
      </c>
      <c r="J123" s="88">
        <f t="shared" si="17"/>
        <v>15995.995989543651</v>
      </c>
      <c r="K123" s="189">
        <f t="shared" si="22"/>
        <v>663.56094581916489</v>
      </c>
      <c r="L123" s="88">
        <f t="shared" si="18"/>
        <v>12152.455161732185</v>
      </c>
      <c r="M123" s="89">
        <f t="shared" si="23"/>
        <v>63299.524410992686</v>
      </c>
      <c r="N123" s="89">
        <f t="shared" si="24"/>
        <v>348728.52441099269</v>
      </c>
      <c r="O123" s="89">
        <f t="shared" si="25"/>
        <v>19041.636147810019</v>
      </c>
      <c r="P123" s="90">
        <f t="shared" si="19"/>
        <v>0.94787504996860006</v>
      </c>
      <c r="Q123" s="227">
        <v>26358.476543561344</v>
      </c>
      <c r="R123" s="93">
        <f t="shared" si="26"/>
        <v>0.11997943904697629</v>
      </c>
      <c r="S123" s="93">
        <f t="shared" si="26"/>
        <v>0.10432394399422838</v>
      </c>
      <c r="T123" s="92">
        <v>18314</v>
      </c>
      <c r="U123" s="1">
        <v>254852</v>
      </c>
      <c r="V123" s="1">
        <v>14112.969321076531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151</v>
      </c>
      <c r="D124" s="1">
        <v>416372</v>
      </c>
      <c r="E124" s="86">
        <f t="shared" si="20"/>
        <v>16723.781981764874</v>
      </c>
      <c r="F124" s="87">
        <f t="shared" si="14"/>
        <v>0.83249441164500559</v>
      </c>
      <c r="G124" s="189">
        <f t="shared" si="21"/>
        <v>2086.9201952907347</v>
      </c>
      <c r="H124" s="189">
        <f t="shared" si="15"/>
        <v>51958.052102153422</v>
      </c>
      <c r="I124" s="189">
        <f t="shared" si="16"/>
        <v>474.9577298585229</v>
      </c>
      <c r="J124" s="88">
        <f t="shared" si="17"/>
        <v>11825.022600287644</v>
      </c>
      <c r="K124" s="189">
        <f t="shared" si="22"/>
        <v>265.08873194373274</v>
      </c>
      <c r="L124" s="88">
        <f t="shared" si="18"/>
        <v>6599.9141592031137</v>
      </c>
      <c r="M124" s="89">
        <f t="shared" si="23"/>
        <v>58557.966261356538</v>
      </c>
      <c r="N124" s="89">
        <f t="shared" si="24"/>
        <v>474929.96626135655</v>
      </c>
      <c r="O124" s="89">
        <f t="shared" si="25"/>
        <v>19075.790908999337</v>
      </c>
      <c r="P124" s="90">
        <f t="shared" si="19"/>
        <v>0.94957524241622826</v>
      </c>
      <c r="Q124" s="227">
        <v>26754.603196737185</v>
      </c>
      <c r="R124" s="93">
        <f t="shared" si="26"/>
        <v>0.12930672069477103</v>
      </c>
      <c r="S124" s="93">
        <f t="shared" si="26"/>
        <v>0.11787621526780889</v>
      </c>
      <c r="T124" s="92">
        <v>24897</v>
      </c>
      <c r="U124" s="1">
        <v>368697</v>
      </c>
      <c r="V124" s="1">
        <v>14960.316494217894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152</v>
      </c>
      <c r="D125" s="1">
        <v>155189</v>
      </c>
      <c r="E125" s="86">
        <f t="shared" si="20"/>
        <v>20822.353414732323</v>
      </c>
      <c r="F125" s="87">
        <f t="shared" si="14"/>
        <v>1.036517509852914</v>
      </c>
      <c r="G125" s="189">
        <f t="shared" si="21"/>
        <v>-454.19409314908307</v>
      </c>
      <c r="H125" s="189">
        <f t="shared" si="15"/>
        <v>-3385.1085762401162</v>
      </c>
      <c r="I125" s="189">
        <f t="shared" si="16"/>
        <v>0</v>
      </c>
      <c r="J125" s="88">
        <f t="shared" si="17"/>
        <v>0</v>
      </c>
      <c r="K125" s="189">
        <f t="shared" si="22"/>
        <v>-209.86899791479016</v>
      </c>
      <c r="L125" s="88">
        <f t="shared" si="18"/>
        <v>-1564.1536414589311</v>
      </c>
      <c r="M125" s="89">
        <f t="shared" si="23"/>
        <v>-4949.2622176990471</v>
      </c>
      <c r="N125" s="89">
        <f t="shared" si="24"/>
        <v>150239.73778230094</v>
      </c>
      <c r="O125" s="89">
        <f t="shared" si="25"/>
        <v>20158.290323668451</v>
      </c>
      <c r="P125" s="90">
        <f t="shared" si="19"/>
        <v>1.0034610628785878</v>
      </c>
      <c r="Q125" s="227">
        <v>-1349.1575726363999</v>
      </c>
      <c r="R125" s="93">
        <f t="shared" si="26"/>
        <v>8.2399302528334786E-2</v>
      </c>
      <c r="S125" s="93">
        <f t="shared" si="26"/>
        <v>7.4411651697923104E-2</v>
      </c>
      <c r="T125" s="92">
        <v>7453</v>
      </c>
      <c r="U125" s="1">
        <v>143375</v>
      </c>
      <c r="V125" s="1">
        <v>19380.237902135712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153</v>
      </c>
      <c r="D126" s="1">
        <v>538986</v>
      </c>
      <c r="E126" s="86">
        <f t="shared" si="20"/>
        <v>20711.908696153405</v>
      </c>
      <c r="F126" s="87">
        <f t="shared" si="14"/>
        <v>1.0310196738303619</v>
      </c>
      <c r="G126" s="189">
        <f t="shared" si="21"/>
        <v>-385.71836763015409</v>
      </c>
      <c r="H126" s="189">
        <f t="shared" si="15"/>
        <v>-10037.549080839501</v>
      </c>
      <c r="I126" s="189">
        <f t="shared" si="16"/>
        <v>0</v>
      </c>
      <c r="J126" s="88">
        <f t="shared" si="17"/>
        <v>0</v>
      </c>
      <c r="K126" s="189">
        <f t="shared" si="22"/>
        <v>-209.86899791479016</v>
      </c>
      <c r="L126" s="88">
        <f t="shared" si="18"/>
        <v>-5461.4209327365843</v>
      </c>
      <c r="M126" s="89">
        <f t="shared" si="23"/>
        <v>-15498.970013576085</v>
      </c>
      <c r="N126" s="89">
        <f t="shared" si="24"/>
        <v>523487.02998642391</v>
      </c>
      <c r="O126" s="89">
        <f t="shared" si="25"/>
        <v>20116.321330608458</v>
      </c>
      <c r="P126" s="90">
        <f t="shared" si="19"/>
        <v>1.0013718851900177</v>
      </c>
      <c r="Q126" s="227">
        <v>-8323.2196582204706</v>
      </c>
      <c r="R126" s="93">
        <f t="shared" si="26"/>
        <v>0.11305321110769224</v>
      </c>
      <c r="S126" s="93">
        <f t="shared" si="26"/>
        <v>0.10702237289664127</v>
      </c>
      <c r="T126" s="92">
        <v>26023</v>
      </c>
      <c r="U126" s="1">
        <v>484241</v>
      </c>
      <c r="V126" s="1">
        <v>18709.566494088554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154</v>
      </c>
      <c r="D127" s="1">
        <v>160356</v>
      </c>
      <c r="E127" s="86">
        <f t="shared" si="20"/>
        <v>17022.929936305733</v>
      </c>
      <c r="F127" s="87">
        <f t="shared" si="14"/>
        <v>0.84738572036224691</v>
      </c>
      <c r="G127" s="189">
        <f t="shared" si="21"/>
        <v>1901.4484634754028</v>
      </c>
      <c r="H127" s="189">
        <f t="shared" si="15"/>
        <v>17911.644525938296</v>
      </c>
      <c r="I127" s="189">
        <f t="shared" si="16"/>
        <v>370.25594576922248</v>
      </c>
      <c r="J127" s="88">
        <f t="shared" si="17"/>
        <v>3487.8110091460758</v>
      </c>
      <c r="K127" s="189">
        <f t="shared" si="22"/>
        <v>160.38694785443232</v>
      </c>
      <c r="L127" s="88">
        <f t="shared" si="18"/>
        <v>1510.8450487887524</v>
      </c>
      <c r="M127" s="89">
        <f t="shared" si="23"/>
        <v>19422.489574727049</v>
      </c>
      <c r="N127" s="89">
        <f t="shared" si="24"/>
        <v>179778.48957472705</v>
      </c>
      <c r="O127" s="89">
        <f t="shared" si="25"/>
        <v>19084.765347635566</v>
      </c>
      <c r="P127" s="90">
        <f t="shared" si="19"/>
        <v>0.95002198167774565</v>
      </c>
      <c r="Q127" s="227">
        <v>8702.0282079473527</v>
      </c>
      <c r="R127" s="93">
        <f t="shared" si="26"/>
        <v>0.10494329065777325</v>
      </c>
      <c r="S127" s="93">
        <f t="shared" si="26"/>
        <v>9.7553542535539828E-2</v>
      </c>
      <c r="T127" s="92">
        <v>9420</v>
      </c>
      <c r="U127" s="1">
        <v>145126</v>
      </c>
      <c r="V127" s="1">
        <v>15509.885647109115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155</v>
      </c>
      <c r="D128" s="1">
        <v>112784</v>
      </c>
      <c r="E128" s="86">
        <f t="shared" si="20"/>
        <v>16013.630555161153</v>
      </c>
      <c r="F128" s="87">
        <f t="shared" si="14"/>
        <v>0.79714372992038429</v>
      </c>
      <c r="G128" s="189">
        <f t="shared" si="21"/>
        <v>2527.214079785042</v>
      </c>
      <c r="H128" s="189">
        <f t="shared" si="15"/>
        <v>17799.168763926053</v>
      </c>
      <c r="I128" s="189">
        <f t="shared" si="16"/>
        <v>723.51072916982525</v>
      </c>
      <c r="J128" s="88">
        <f t="shared" si="17"/>
        <v>5095.6860655430792</v>
      </c>
      <c r="K128" s="189">
        <f t="shared" si="22"/>
        <v>513.6417312550351</v>
      </c>
      <c r="L128" s="88">
        <f t="shared" si="18"/>
        <v>3617.5787132292121</v>
      </c>
      <c r="M128" s="89">
        <f t="shared" si="23"/>
        <v>21416.747477155266</v>
      </c>
      <c r="N128" s="89">
        <f t="shared" si="24"/>
        <v>134200.74747715527</v>
      </c>
      <c r="O128" s="89">
        <f t="shared" si="25"/>
        <v>19054.486366201232</v>
      </c>
      <c r="P128" s="90">
        <f t="shared" si="19"/>
        <v>0.94851472196448994</v>
      </c>
      <c r="Q128" s="227">
        <v>8822.9259711861232</v>
      </c>
      <c r="R128" s="93">
        <f t="shared" si="26"/>
        <v>6.5286383557503394E-2</v>
      </c>
      <c r="S128" s="94">
        <f t="shared" si="26"/>
        <v>6.4378855756659303E-2</v>
      </c>
      <c r="T128" s="92">
        <v>7043</v>
      </c>
      <c r="U128" s="1">
        <v>105872</v>
      </c>
      <c r="V128" s="1">
        <v>15045.047605513713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156</v>
      </c>
      <c r="D129" s="1">
        <v>265194</v>
      </c>
      <c r="E129" s="86">
        <f t="shared" si="20"/>
        <v>16067.494698576191</v>
      </c>
      <c r="F129" s="87">
        <f t="shared" si="14"/>
        <v>0.79982503720063702</v>
      </c>
      <c r="G129" s="189">
        <f t="shared" si="21"/>
        <v>2493.8183108677185</v>
      </c>
      <c r="H129" s="189">
        <f t="shared" si="15"/>
        <v>41160.471220871696</v>
      </c>
      <c r="I129" s="189">
        <f t="shared" si="16"/>
        <v>704.65827897456211</v>
      </c>
      <c r="J129" s="88">
        <f t="shared" si="17"/>
        <v>11630.384894475148</v>
      </c>
      <c r="K129" s="189">
        <f t="shared" si="22"/>
        <v>494.78928105977195</v>
      </c>
      <c r="L129" s="88">
        <f t="shared" si="18"/>
        <v>8166.497083891536</v>
      </c>
      <c r="M129" s="89">
        <f t="shared" si="23"/>
        <v>49326.968304763228</v>
      </c>
      <c r="N129" s="89">
        <f t="shared" si="24"/>
        <v>314520.9683047632</v>
      </c>
      <c r="O129" s="89">
        <f t="shared" si="25"/>
        <v>19056.102290503677</v>
      </c>
      <c r="P129" s="90">
        <f t="shared" si="19"/>
        <v>0.94859516118289722</v>
      </c>
      <c r="Q129" s="227">
        <v>21799.789986430016</v>
      </c>
      <c r="R129" s="90">
        <f t="shared" si="26"/>
        <v>0.14692869592294819</v>
      </c>
      <c r="S129" s="90">
        <f t="shared" si="26"/>
        <v>0.12059207212683816</v>
      </c>
      <c r="T129" s="92">
        <v>16505</v>
      </c>
      <c r="U129" s="1">
        <v>231221</v>
      </c>
      <c r="V129" s="1">
        <v>14338.397618752326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157</v>
      </c>
      <c r="D130" s="1">
        <v>451302</v>
      </c>
      <c r="E130" s="86">
        <f t="shared" si="20"/>
        <v>15917.818848758465</v>
      </c>
      <c r="F130" s="87">
        <f t="shared" si="14"/>
        <v>0.79237431172075812</v>
      </c>
      <c r="G130" s="189">
        <f t="shared" si="21"/>
        <v>2586.6173377547088</v>
      </c>
      <c r="H130" s="189">
        <f t="shared" si="15"/>
        <v>73335.774760021508</v>
      </c>
      <c r="I130" s="189">
        <f t="shared" si="16"/>
        <v>757.04482641076618</v>
      </c>
      <c r="J130" s="88">
        <f t="shared" si="17"/>
        <v>21463.73491839804</v>
      </c>
      <c r="K130" s="189">
        <f t="shared" si="22"/>
        <v>547.17582849597602</v>
      </c>
      <c r="L130" s="88">
        <f t="shared" si="18"/>
        <v>15513.529089517911</v>
      </c>
      <c r="M130" s="89">
        <f t="shared" si="23"/>
        <v>88849.303849539414</v>
      </c>
      <c r="N130" s="89">
        <f t="shared" si="24"/>
        <v>540151.30384953937</v>
      </c>
      <c r="O130" s="89">
        <f t="shared" si="25"/>
        <v>19051.612015009148</v>
      </c>
      <c r="P130" s="90">
        <f t="shared" si="19"/>
        <v>0.948371639418501</v>
      </c>
      <c r="Q130" s="227">
        <v>39770.944487444096</v>
      </c>
      <c r="R130" s="90">
        <f t="shared" si="26"/>
        <v>0.13001216892267475</v>
      </c>
      <c r="S130" s="90">
        <f t="shared" si="26"/>
        <v>0.11263472445137521</v>
      </c>
      <c r="T130" s="92">
        <v>28352</v>
      </c>
      <c r="U130" s="1">
        <v>399378</v>
      </c>
      <c r="V130" s="1">
        <v>14306.419257773319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158</v>
      </c>
      <c r="D131" s="1">
        <v>44410</v>
      </c>
      <c r="E131" s="86">
        <f t="shared" si="20"/>
        <v>14695.565850430177</v>
      </c>
      <c r="F131" s="87">
        <f t="shared" si="14"/>
        <v>0.73153168701815652</v>
      </c>
      <c r="G131" s="189">
        <f t="shared" si="21"/>
        <v>3344.4141967182468</v>
      </c>
      <c r="H131" s="189">
        <f t="shared" si="15"/>
        <v>10106.819702482542</v>
      </c>
      <c r="I131" s="189">
        <f t="shared" si="16"/>
        <v>1184.8333758256667</v>
      </c>
      <c r="J131" s="88">
        <f t="shared" si="17"/>
        <v>3580.5664617451648</v>
      </c>
      <c r="K131" s="189">
        <f t="shared" si="22"/>
        <v>974.96437791087658</v>
      </c>
      <c r="L131" s="88">
        <f t="shared" si="18"/>
        <v>2946.3423500466693</v>
      </c>
      <c r="M131" s="89">
        <f t="shared" si="23"/>
        <v>13053.162052529211</v>
      </c>
      <c r="N131" s="89">
        <f t="shared" si="24"/>
        <v>57463.162052529209</v>
      </c>
      <c r="O131" s="89">
        <f t="shared" si="25"/>
        <v>19014.944425059301</v>
      </c>
      <c r="P131" s="90">
        <f t="shared" si="19"/>
        <v>0.94654636067742293</v>
      </c>
      <c r="Q131" s="227">
        <v>5822.2335631015831</v>
      </c>
      <c r="R131" s="90">
        <f t="shared" si="26"/>
        <v>0.11470883534136546</v>
      </c>
      <c r="S131" s="90">
        <f t="shared" si="26"/>
        <v>0.12171726283027529</v>
      </c>
      <c r="T131" s="92">
        <v>3022</v>
      </c>
      <c r="U131" s="1">
        <v>39840</v>
      </c>
      <c r="V131" s="1">
        <v>13100.953633673134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159</v>
      </c>
      <c r="D132" s="1">
        <v>1894996</v>
      </c>
      <c r="E132" s="86">
        <f t="shared" si="20"/>
        <v>17970.223419185982</v>
      </c>
      <c r="F132" s="87">
        <f t="shared" si="14"/>
        <v>0.89454111449172236</v>
      </c>
      <c r="G132" s="189">
        <f t="shared" si="21"/>
        <v>1314.1265040896478</v>
      </c>
      <c r="H132" s="189">
        <f t="shared" si="15"/>
        <v>138577.26810926155</v>
      </c>
      <c r="I132" s="189">
        <f t="shared" si="16"/>
        <v>38.703226761135006</v>
      </c>
      <c r="J132" s="88">
        <f t="shared" si="17"/>
        <v>4081.3326684152089</v>
      </c>
      <c r="K132" s="189">
        <f t="shared" si="22"/>
        <v>-171.16577115365516</v>
      </c>
      <c r="L132" s="88">
        <f t="shared" si="18"/>
        <v>-18049.772899695243</v>
      </c>
      <c r="M132" s="89">
        <f t="shared" si="23"/>
        <v>120527.49520956632</v>
      </c>
      <c r="N132" s="89">
        <f t="shared" si="24"/>
        <v>2015523.4952095663</v>
      </c>
      <c r="O132" s="89">
        <f t="shared" si="25"/>
        <v>19113.184152121976</v>
      </c>
      <c r="P132" s="90">
        <f t="shared" si="19"/>
        <v>0.95143664350162993</v>
      </c>
      <c r="Q132" s="227">
        <v>32041.129310452525</v>
      </c>
      <c r="R132" s="90">
        <f t="shared" si="26"/>
        <v>8.8052015311995982E-2</v>
      </c>
      <c r="S132" s="90">
        <f t="shared" si="26"/>
        <v>7.809516105815488E-2</v>
      </c>
      <c r="T132" s="92">
        <v>105452</v>
      </c>
      <c r="U132" s="1">
        <v>1741641</v>
      </c>
      <c r="V132" s="1">
        <v>16668.494645266874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160</v>
      </c>
      <c r="D133" s="1">
        <v>645175</v>
      </c>
      <c r="E133" s="86">
        <f t="shared" si="20"/>
        <v>22238.978318568817</v>
      </c>
      <c r="F133" s="87">
        <f t="shared" si="14"/>
        <v>1.107035788381475</v>
      </c>
      <c r="G133" s="189">
        <f t="shared" si="21"/>
        <v>-1332.5015335277099</v>
      </c>
      <c r="H133" s="189">
        <f t="shared" si="15"/>
        <v>-38657.20198917239</v>
      </c>
      <c r="I133" s="189">
        <f t="shared" si="16"/>
        <v>0</v>
      </c>
      <c r="J133" s="88">
        <f t="shared" si="17"/>
        <v>0</v>
      </c>
      <c r="K133" s="189">
        <f t="shared" si="22"/>
        <v>-209.86899791479016</v>
      </c>
      <c r="L133" s="88">
        <f t="shared" si="18"/>
        <v>-6088.5094985059768</v>
      </c>
      <c r="M133" s="89">
        <f t="shared" si="23"/>
        <v>-44745.711487678367</v>
      </c>
      <c r="N133" s="89">
        <f t="shared" si="24"/>
        <v>600429.28851232165</v>
      </c>
      <c r="O133" s="89">
        <f t="shared" si="25"/>
        <v>20696.607787126319</v>
      </c>
      <c r="P133" s="90">
        <f t="shared" si="19"/>
        <v>1.0302580087194408</v>
      </c>
      <c r="Q133" s="227">
        <v>-30332.702152120488</v>
      </c>
      <c r="R133" s="90">
        <f t="shared" si="26"/>
        <v>0.18216315656389828</v>
      </c>
      <c r="S133" s="90">
        <f t="shared" si="26"/>
        <v>0.17552110373842128</v>
      </c>
      <c r="T133" s="92">
        <v>29011</v>
      </c>
      <c r="U133" s="1">
        <v>545758</v>
      </c>
      <c r="V133" s="1">
        <v>18918.399889073764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161</v>
      </c>
      <c r="D134" s="1">
        <v>539789</v>
      </c>
      <c r="E134" s="86">
        <f t="shared" si="20"/>
        <v>16978.234202497406</v>
      </c>
      <c r="F134" s="87">
        <f t="shared" si="14"/>
        <v>0.8451608080391626</v>
      </c>
      <c r="G134" s="189">
        <f t="shared" si="21"/>
        <v>1929.1598184365653</v>
      </c>
      <c r="H134" s="189">
        <f t="shared" si="15"/>
        <v>61333.77810755372</v>
      </c>
      <c r="I134" s="189">
        <f t="shared" si="16"/>
        <v>385.89945260213676</v>
      </c>
      <c r="J134" s="88">
        <f t="shared" si="17"/>
        <v>12268.901296579734</v>
      </c>
      <c r="K134" s="189">
        <f t="shared" si="22"/>
        <v>176.03045468734661</v>
      </c>
      <c r="L134" s="88">
        <f t="shared" si="18"/>
        <v>5596.5362458748114</v>
      </c>
      <c r="M134" s="89">
        <f t="shared" si="23"/>
        <v>66930.314353428534</v>
      </c>
      <c r="N134" s="89">
        <f t="shared" si="24"/>
        <v>606719.31435342855</v>
      </c>
      <c r="O134" s="89">
        <f t="shared" si="25"/>
        <v>19083.424475621316</v>
      </c>
      <c r="P134" s="90">
        <f t="shared" si="19"/>
        <v>0.94995523430805306</v>
      </c>
      <c r="Q134" s="227">
        <v>26894.413842385373</v>
      </c>
      <c r="R134" s="90">
        <f t="shared" si="26"/>
        <v>5.8731575282683954E-2</v>
      </c>
      <c r="S134" s="90">
        <f t="shared" si="26"/>
        <v>5.1671810744580327E-2</v>
      </c>
      <c r="T134" s="92">
        <v>31793</v>
      </c>
      <c r="U134" s="1">
        <v>509845</v>
      </c>
      <c r="V134" s="1">
        <v>16144.042303916913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162</v>
      </c>
      <c r="D135" s="1">
        <v>147572</v>
      </c>
      <c r="E135" s="86">
        <f t="shared" si="20"/>
        <v>20887.756546355275</v>
      </c>
      <c r="F135" s="87">
        <f t="shared" ref="F135:F198" si="28">E135/E$365</f>
        <v>1.0397732173023151</v>
      </c>
      <c r="G135" s="189">
        <f t="shared" si="21"/>
        <v>-494.74403475531335</v>
      </c>
      <c r="H135" s="189">
        <f t="shared" ref="H135:H198" si="29">G135*T135/1000</f>
        <v>-3495.3666055462886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-209.86899791479016</v>
      </c>
      <c r="L135" s="88">
        <f t="shared" ref="L135:L198" si="32">K135*T135/1000</f>
        <v>-1482.7244702679925</v>
      </c>
      <c r="M135" s="89">
        <f t="shared" si="23"/>
        <v>-4978.0910758142809</v>
      </c>
      <c r="N135" s="89">
        <f t="shared" si="24"/>
        <v>142593.90892418573</v>
      </c>
      <c r="O135" s="89">
        <f t="shared" si="25"/>
        <v>20183.143513685169</v>
      </c>
      <c r="P135" s="90">
        <f t="shared" ref="P135:P198" si="33">O135/O$365</f>
        <v>1.00469823170936</v>
      </c>
      <c r="Q135" s="227">
        <v>-5232.2598726252772</v>
      </c>
      <c r="R135" s="90">
        <f t="shared" si="26"/>
        <v>1.9242191924633598E-2</v>
      </c>
      <c r="S135" s="90">
        <f t="shared" si="26"/>
        <v>8.2779447078932117E-3</v>
      </c>
      <c r="T135" s="92">
        <v>7065</v>
      </c>
      <c r="U135" s="1">
        <v>144786</v>
      </c>
      <c r="V135" s="1">
        <v>20716.268421805693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163</v>
      </c>
      <c r="D136" s="1">
        <v>617092</v>
      </c>
      <c r="E136" s="86">
        <f t="shared" ref="E136:E199" si="34">D136/T136*1000</f>
        <v>21545.003840513931</v>
      </c>
      <c r="F136" s="87">
        <f t="shared" si="28"/>
        <v>1.0724903802055676</v>
      </c>
      <c r="G136" s="189">
        <f t="shared" ref="G136:G199" si="35">($E$365+$Y$365-E136-Y136)*0.62</f>
        <v>-902.23735713368046</v>
      </c>
      <c r="H136" s="189">
        <f t="shared" si="29"/>
        <v>-25841.882383022876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-209.86899791479016</v>
      </c>
      <c r="L136" s="88">
        <f t="shared" si="32"/>
        <v>-6011.0678382754195</v>
      </c>
      <c r="M136" s="89">
        <f t="shared" ref="M136:M199" si="37">+H136+L136</f>
        <v>-31852.950221298295</v>
      </c>
      <c r="N136" s="89">
        <f t="shared" ref="N136:N199" si="38">D136+M136</f>
        <v>585239.04977870174</v>
      </c>
      <c r="O136" s="89">
        <f t="shared" ref="O136:O199" si="39">N136/T136*1000</f>
        <v>20432.897485465459</v>
      </c>
      <c r="P136" s="90">
        <f t="shared" si="33"/>
        <v>1.017130753612596</v>
      </c>
      <c r="Q136" s="227">
        <v>-22406.854133295557</v>
      </c>
      <c r="R136" s="90">
        <f t="shared" ref="R136:S199" si="40">(D136-U136)/U136</f>
        <v>8.5705136889293945E-2</v>
      </c>
      <c r="S136" s="90">
        <f t="shared" si="40"/>
        <v>7.9185295972285547E-2</v>
      </c>
      <c r="T136" s="92">
        <v>28642</v>
      </c>
      <c r="U136" s="1">
        <v>568379</v>
      </c>
      <c r="V136" s="1">
        <v>19964.137688795221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164</v>
      </c>
      <c r="D137" s="1">
        <v>368763</v>
      </c>
      <c r="E137" s="86">
        <f t="shared" si="34"/>
        <v>17677.148746464696</v>
      </c>
      <c r="F137" s="87">
        <f t="shared" si="28"/>
        <v>0.87995212813079082</v>
      </c>
      <c r="G137" s="189">
        <f t="shared" si="35"/>
        <v>1495.8328011768454</v>
      </c>
      <c r="H137" s="189">
        <f t="shared" si="29"/>
        <v>31204.568065350169</v>
      </c>
      <c r="I137" s="189">
        <f t="shared" si="30"/>
        <v>141.27936221358522</v>
      </c>
      <c r="J137" s="88">
        <f t="shared" si="31"/>
        <v>2947.2287751376016</v>
      </c>
      <c r="K137" s="189">
        <f t="shared" si="36"/>
        <v>-68.589635701204941</v>
      </c>
      <c r="L137" s="88">
        <f t="shared" si="32"/>
        <v>-1430.8483903628362</v>
      </c>
      <c r="M137" s="89">
        <f t="shared" si="37"/>
        <v>29773.719674987333</v>
      </c>
      <c r="N137" s="89">
        <f t="shared" si="38"/>
        <v>398536.71967498731</v>
      </c>
      <c r="O137" s="89">
        <f t="shared" si="39"/>
        <v>19104.391911940333</v>
      </c>
      <c r="P137" s="90">
        <f t="shared" si="33"/>
        <v>0.95099897391080179</v>
      </c>
      <c r="Q137" s="227">
        <v>13784.99657176109</v>
      </c>
      <c r="R137" s="90">
        <f t="shared" si="40"/>
        <v>7.648856699974603E-2</v>
      </c>
      <c r="S137" s="90">
        <f t="shared" si="40"/>
        <v>7.2257127351887551E-2</v>
      </c>
      <c r="T137" s="92">
        <v>20861</v>
      </c>
      <c r="U137" s="1">
        <v>342561</v>
      </c>
      <c r="V137" s="1">
        <v>16485.923287934933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165</v>
      </c>
      <c r="D138" s="1">
        <v>241661</v>
      </c>
      <c r="E138" s="86">
        <f t="shared" si="34"/>
        <v>16479.882705946537</v>
      </c>
      <c r="F138" s="87">
        <f t="shared" si="28"/>
        <v>0.82035333109609487</v>
      </c>
      <c r="G138" s="189">
        <f t="shared" si="35"/>
        <v>2238.137746298104</v>
      </c>
      <c r="H138" s="189">
        <f t="shared" si="29"/>
        <v>32820.051911715396</v>
      </c>
      <c r="I138" s="189">
        <f t="shared" si="30"/>
        <v>560.32247639494108</v>
      </c>
      <c r="J138" s="88">
        <f t="shared" si="31"/>
        <v>8216.5687938554165</v>
      </c>
      <c r="K138" s="189">
        <f t="shared" si="36"/>
        <v>350.45347848015092</v>
      </c>
      <c r="L138" s="88">
        <f t="shared" si="32"/>
        <v>5139.0498084329329</v>
      </c>
      <c r="M138" s="89">
        <f t="shared" si="37"/>
        <v>37959.101720148326</v>
      </c>
      <c r="N138" s="89">
        <f t="shared" si="38"/>
        <v>279620.10172014835</v>
      </c>
      <c r="O138" s="89">
        <f t="shared" si="39"/>
        <v>19068.473930724791</v>
      </c>
      <c r="P138" s="90">
        <f t="shared" si="33"/>
        <v>0.94921100999976105</v>
      </c>
      <c r="Q138" s="227">
        <v>20663.69043326324</v>
      </c>
      <c r="R138" s="90">
        <f t="shared" si="40"/>
        <v>0.1511120002667467</v>
      </c>
      <c r="S138" s="90">
        <f t="shared" si="40"/>
        <v>0.1511904994484343</v>
      </c>
      <c r="T138" s="92">
        <v>14664</v>
      </c>
      <c r="U138" s="1">
        <v>209937</v>
      </c>
      <c r="V138" s="1">
        <v>14315.513126491647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166</v>
      </c>
      <c r="D139" s="1">
        <v>43350</v>
      </c>
      <c r="E139" s="86">
        <f t="shared" si="34"/>
        <v>19395.973154362415</v>
      </c>
      <c r="F139" s="87">
        <f t="shared" si="28"/>
        <v>0.96551361869160479</v>
      </c>
      <c r="G139" s="189">
        <f t="shared" si="35"/>
        <v>430.16166828025979</v>
      </c>
      <c r="H139" s="189">
        <f t="shared" si="29"/>
        <v>961.41132860638061</v>
      </c>
      <c r="I139" s="189">
        <f t="shared" si="30"/>
        <v>0</v>
      </c>
      <c r="J139" s="88">
        <f t="shared" si="31"/>
        <v>0</v>
      </c>
      <c r="K139" s="189">
        <f t="shared" si="36"/>
        <v>-209.86899791479016</v>
      </c>
      <c r="L139" s="88">
        <f t="shared" si="32"/>
        <v>-469.05721033955598</v>
      </c>
      <c r="M139" s="89">
        <f t="shared" si="37"/>
        <v>492.35411826682463</v>
      </c>
      <c r="N139" s="89">
        <f t="shared" si="38"/>
        <v>43842.354118266827</v>
      </c>
      <c r="O139" s="89">
        <f t="shared" si="39"/>
        <v>19616.265824727885</v>
      </c>
      <c r="P139" s="90">
        <f t="shared" si="33"/>
        <v>0.97647958423729031</v>
      </c>
      <c r="Q139" s="227">
        <v>592.4011867915824</v>
      </c>
      <c r="R139" s="90">
        <f t="shared" si="40"/>
        <v>7.0502531176688477E-2</v>
      </c>
      <c r="S139" s="90">
        <f t="shared" si="40"/>
        <v>7.3376363475149267E-2</v>
      </c>
      <c r="T139" s="92">
        <v>2235</v>
      </c>
      <c r="U139" s="1">
        <v>40495</v>
      </c>
      <c r="V139" s="1">
        <v>18070.058009817047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167</v>
      </c>
      <c r="D140" s="1">
        <v>21376</v>
      </c>
      <c r="E140" s="86">
        <f t="shared" si="34"/>
        <v>19136.974037600718</v>
      </c>
      <c r="F140" s="87">
        <f t="shared" si="28"/>
        <v>0.95262088201516371</v>
      </c>
      <c r="G140" s="189">
        <f t="shared" si="35"/>
        <v>590.74112067251201</v>
      </c>
      <c r="H140" s="189">
        <f t="shared" si="29"/>
        <v>659.85783179119585</v>
      </c>
      <c r="I140" s="189">
        <f t="shared" si="30"/>
        <v>0</v>
      </c>
      <c r="J140" s="88">
        <f t="shared" si="31"/>
        <v>0</v>
      </c>
      <c r="K140" s="189">
        <f t="shared" si="36"/>
        <v>-209.86899791479016</v>
      </c>
      <c r="L140" s="88">
        <f t="shared" si="32"/>
        <v>-234.4236706708206</v>
      </c>
      <c r="M140" s="89">
        <f t="shared" si="37"/>
        <v>425.43416112037528</v>
      </c>
      <c r="N140" s="89">
        <f t="shared" si="38"/>
        <v>21801.434161120374</v>
      </c>
      <c r="O140" s="89">
        <f t="shared" si="39"/>
        <v>19517.846160358436</v>
      </c>
      <c r="P140" s="90">
        <f t="shared" si="33"/>
        <v>0.97158034430024243</v>
      </c>
      <c r="Q140" s="227">
        <v>317.350848163845</v>
      </c>
      <c r="R140" s="90">
        <f t="shared" si="40"/>
        <v>2.861834388927985E-3</v>
      </c>
      <c r="S140" s="90">
        <f t="shared" si="40"/>
        <v>1.0661999495566892E-3</v>
      </c>
      <c r="T140" s="92">
        <v>1117</v>
      </c>
      <c r="U140" s="1">
        <v>21315</v>
      </c>
      <c r="V140" s="1">
        <v>19116.59192825112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168</v>
      </c>
      <c r="D141" s="1">
        <v>62829</v>
      </c>
      <c r="E141" s="86">
        <f t="shared" si="34"/>
        <v>19237.293325168401</v>
      </c>
      <c r="F141" s="87">
        <f t="shared" si="28"/>
        <v>0.95761468343946876</v>
      </c>
      <c r="G141" s="189">
        <f t="shared" si="35"/>
        <v>528.54316238054844</v>
      </c>
      <c r="H141" s="189">
        <f t="shared" si="29"/>
        <v>1726.221968334871</v>
      </c>
      <c r="I141" s="189">
        <f t="shared" si="30"/>
        <v>0</v>
      </c>
      <c r="J141" s="88">
        <f t="shared" si="31"/>
        <v>0</v>
      </c>
      <c r="K141" s="189">
        <f t="shared" si="36"/>
        <v>-209.86899791479016</v>
      </c>
      <c r="L141" s="88">
        <f t="shared" si="32"/>
        <v>-685.43214718970466</v>
      </c>
      <c r="M141" s="89">
        <f t="shared" si="37"/>
        <v>1040.7898211451663</v>
      </c>
      <c r="N141" s="89">
        <f t="shared" si="38"/>
        <v>63869.789821145168</v>
      </c>
      <c r="O141" s="89">
        <f t="shared" si="39"/>
        <v>19555.96748963416</v>
      </c>
      <c r="P141" s="90">
        <f t="shared" si="33"/>
        <v>0.97347798884147863</v>
      </c>
      <c r="Q141" s="227">
        <v>1556.0958550609919</v>
      </c>
      <c r="R141" s="90">
        <f t="shared" si="40"/>
        <v>-4.515197568389058E-2</v>
      </c>
      <c r="S141" s="90">
        <f t="shared" si="40"/>
        <v>-3.4919372851354234E-2</v>
      </c>
      <c r="T141" s="92">
        <v>3266</v>
      </c>
      <c r="U141" s="1">
        <v>65800</v>
      </c>
      <c r="V141" s="1">
        <v>19933.353529233565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169</v>
      </c>
      <c r="D142" s="1">
        <v>95745</v>
      </c>
      <c r="E142" s="86">
        <f t="shared" si="34"/>
        <v>19587.765957446809</v>
      </c>
      <c r="F142" s="87">
        <f t="shared" si="28"/>
        <v>0.97506088718240347</v>
      </c>
      <c r="G142" s="189">
        <f t="shared" si="35"/>
        <v>311.25013036793541</v>
      </c>
      <c r="H142" s="189">
        <f t="shared" si="29"/>
        <v>1521.3906372384683</v>
      </c>
      <c r="I142" s="189">
        <f t="shared" si="30"/>
        <v>0</v>
      </c>
      <c r="J142" s="88">
        <f t="shared" si="31"/>
        <v>0</v>
      </c>
      <c r="K142" s="189">
        <f t="shared" si="36"/>
        <v>-209.86899791479016</v>
      </c>
      <c r="L142" s="88">
        <f t="shared" si="32"/>
        <v>-1025.8396618074942</v>
      </c>
      <c r="M142" s="89">
        <f t="shared" si="37"/>
        <v>495.55097543097418</v>
      </c>
      <c r="N142" s="89">
        <f t="shared" si="38"/>
        <v>96240.550975430975</v>
      </c>
      <c r="O142" s="89">
        <f t="shared" si="39"/>
        <v>19689.147089899954</v>
      </c>
      <c r="P142" s="90">
        <f t="shared" si="33"/>
        <v>0.98010754626379371</v>
      </c>
      <c r="Q142" s="227">
        <v>3102.0093874887048</v>
      </c>
      <c r="R142" s="90">
        <f t="shared" si="40"/>
        <v>4.7022800590518894E-2</v>
      </c>
      <c r="S142" s="90">
        <f t="shared" si="40"/>
        <v>6.8014665250476211E-2</v>
      </c>
      <c r="T142" s="92">
        <v>4888</v>
      </c>
      <c r="U142" s="1">
        <v>91445</v>
      </c>
      <c r="V142" s="1">
        <v>18340.352988367427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170</v>
      </c>
      <c r="D143" s="1">
        <v>59588</v>
      </c>
      <c r="E143" s="86">
        <f t="shared" si="34"/>
        <v>22192.92364990689</v>
      </c>
      <c r="F143" s="87">
        <f t="shared" si="28"/>
        <v>1.1047432295372481</v>
      </c>
      <c r="G143" s="189">
        <f t="shared" si="35"/>
        <v>-1303.9476389573149</v>
      </c>
      <c r="H143" s="189">
        <f t="shared" si="29"/>
        <v>-3501.0994106003905</v>
      </c>
      <c r="I143" s="189">
        <f t="shared" si="30"/>
        <v>0</v>
      </c>
      <c r="J143" s="88">
        <f t="shared" si="31"/>
        <v>0</v>
      </c>
      <c r="K143" s="189">
        <f t="shared" si="36"/>
        <v>-209.86899791479016</v>
      </c>
      <c r="L143" s="88">
        <f t="shared" si="32"/>
        <v>-563.4982594012115</v>
      </c>
      <c r="M143" s="89">
        <f t="shared" si="37"/>
        <v>-4064.5976700016017</v>
      </c>
      <c r="N143" s="89">
        <f t="shared" si="38"/>
        <v>55523.402329998396</v>
      </c>
      <c r="O143" s="89">
        <f t="shared" si="39"/>
        <v>20679.107013034783</v>
      </c>
      <c r="P143" s="90">
        <f t="shared" si="33"/>
        <v>1.0293868363586345</v>
      </c>
      <c r="Q143" s="227">
        <v>-131.74810445843332</v>
      </c>
      <c r="R143" s="90">
        <f t="shared" si="40"/>
        <v>-3.9615545340576678E-3</v>
      </c>
      <c r="S143" s="90">
        <f t="shared" si="40"/>
        <v>-1.1009871280371607E-2</v>
      </c>
      <c r="T143" s="92">
        <v>2685</v>
      </c>
      <c r="U143" s="1">
        <v>59825</v>
      </c>
      <c r="V143" s="1">
        <v>22439.984996249063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171</v>
      </c>
      <c r="D144" s="1">
        <v>101436</v>
      </c>
      <c r="E144" s="86">
        <f t="shared" si="34"/>
        <v>20979.524301964841</v>
      </c>
      <c r="F144" s="87">
        <f t="shared" si="28"/>
        <v>1.0443413313687067</v>
      </c>
      <c r="G144" s="189">
        <f t="shared" si="35"/>
        <v>-551.64004323324423</v>
      </c>
      <c r="H144" s="189">
        <f t="shared" si="29"/>
        <v>-2667.1796090327357</v>
      </c>
      <c r="I144" s="189">
        <f t="shared" si="30"/>
        <v>0</v>
      </c>
      <c r="J144" s="88">
        <f t="shared" si="31"/>
        <v>0</v>
      </c>
      <c r="K144" s="189">
        <f t="shared" si="36"/>
        <v>-209.86899791479016</v>
      </c>
      <c r="L144" s="88">
        <f t="shared" si="32"/>
        <v>-1014.7166049180104</v>
      </c>
      <c r="M144" s="89">
        <f t="shared" si="37"/>
        <v>-3681.8962139507462</v>
      </c>
      <c r="N144" s="89">
        <f t="shared" si="38"/>
        <v>97754.103786049251</v>
      </c>
      <c r="O144" s="89">
        <f t="shared" si="39"/>
        <v>20218.015260816806</v>
      </c>
      <c r="P144" s="90">
        <f t="shared" si="33"/>
        <v>1.006434115054589</v>
      </c>
      <c r="Q144" s="227">
        <v>2862.0763929025975</v>
      </c>
      <c r="R144" s="90">
        <f t="shared" si="40"/>
        <v>8.664352744568711E-2</v>
      </c>
      <c r="S144" s="90">
        <f t="shared" si="40"/>
        <v>0.12529971911490284</v>
      </c>
      <c r="T144" s="92">
        <v>4835</v>
      </c>
      <c r="U144" s="1">
        <v>93348</v>
      </c>
      <c r="V144" s="1">
        <v>18643.49910125824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172</v>
      </c>
      <c r="D145" s="1">
        <v>122161</v>
      </c>
      <c r="E145" s="86">
        <f t="shared" si="34"/>
        <v>26984.97901480009</v>
      </c>
      <c r="F145" s="87">
        <f t="shared" si="28"/>
        <v>1.3432873169880974</v>
      </c>
      <c r="G145" s="189">
        <f t="shared" si="35"/>
        <v>-4275.0219651910993</v>
      </c>
      <c r="H145" s="189">
        <f t="shared" si="29"/>
        <v>-19353.024436420106</v>
      </c>
      <c r="I145" s="189">
        <f t="shared" si="30"/>
        <v>0</v>
      </c>
      <c r="J145" s="88">
        <f t="shared" si="31"/>
        <v>0</v>
      </c>
      <c r="K145" s="189">
        <f t="shared" si="36"/>
        <v>-209.86899791479016</v>
      </c>
      <c r="L145" s="88">
        <f t="shared" si="32"/>
        <v>-950.07695356025499</v>
      </c>
      <c r="M145" s="89">
        <f t="shared" si="37"/>
        <v>-20303.101389980362</v>
      </c>
      <c r="N145" s="89">
        <f t="shared" si="38"/>
        <v>101857.89861001963</v>
      </c>
      <c r="O145" s="89">
        <f t="shared" si="39"/>
        <v>22500.088051694198</v>
      </c>
      <c r="P145" s="90">
        <f t="shared" si="33"/>
        <v>1.1200335895899571</v>
      </c>
      <c r="Q145" s="227">
        <v>-1562.9866699751801</v>
      </c>
      <c r="R145" s="90">
        <f t="shared" si="40"/>
        <v>2.0671156354329871E-3</v>
      </c>
      <c r="S145" s="90">
        <f t="shared" si="40"/>
        <v>-4.7948416397377812E-3</v>
      </c>
      <c r="T145" s="92">
        <v>4527</v>
      </c>
      <c r="U145" s="1">
        <v>121909</v>
      </c>
      <c r="V145" s="1">
        <v>27114.991103202847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173</v>
      </c>
      <c r="D146" s="1">
        <v>66223</v>
      </c>
      <c r="E146" s="86">
        <f t="shared" si="34"/>
        <v>18760.056657223795</v>
      </c>
      <c r="F146" s="87">
        <f t="shared" si="28"/>
        <v>0.93385828315099517</v>
      </c>
      <c r="G146" s="189">
        <f t="shared" si="35"/>
        <v>824.42989650620405</v>
      </c>
      <c r="H146" s="189">
        <f t="shared" si="29"/>
        <v>2910.2375346669</v>
      </c>
      <c r="I146" s="189">
        <f t="shared" si="30"/>
        <v>0</v>
      </c>
      <c r="J146" s="88">
        <f t="shared" si="31"/>
        <v>0</v>
      </c>
      <c r="K146" s="189">
        <f t="shared" si="36"/>
        <v>-209.86899791479016</v>
      </c>
      <c r="L146" s="88">
        <f t="shared" si="32"/>
        <v>-740.83756263920918</v>
      </c>
      <c r="M146" s="89">
        <f t="shared" si="37"/>
        <v>2169.3999720276906</v>
      </c>
      <c r="N146" s="89">
        <f t="shared" si="38"/>
        <v>68392.399972027692</v>
      </c>
      <c r="O146" s="89">
        <f t="shared" si="39"/>
        <v>19374.61755581521</v>
      </c>
      <c r="P146" s="90">
        <f t="shared" si="33"/>
        <v>0.96445055673185864</v>
      </c>
      <c r="Q146" s="227">
        <v>175.46133752764854</v>
      </c>
      <c r="R146" s="90">
        <f t="shared" si="40"/>
        <v>0.13153353267834259</v>
      </c>
      <c r="S146" s="90">
        <f t="shared" si="40"/>
        <v>0.13025134170646915</v>
      </c>
      <c r="T146" s="92">
        <v>3530</v>
      </c>
      <c r="U146" s="1">
        <v>58525</v>
      </c>
      <c r="V146" s="1">
        <v>16598.12819058423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174</v>
      </c>
      <c r="D147" s="1">
        <v>51032</v>
      </c>
      <c r="E147" s="86">
        <f t="shared" si="34"/>
        <v>18245.262781551664</v>
      </c>
      <c r="F147" s="87">
        <f t="shared" si="28"/>
        <v>0.9082323197706178</v>
      </c>
      <c r="G147" s="189">
        <f t="shared" si="35"/>
        <v>1143.602099422925</v>
      </c>
      <c r="H147" s="189">
        <f t="shared" si="29"/>
        <v>3198.6550720859213</v>
      </c>
      <c r="I147" s="189">
        <f t="shared" si="30"/>
        <v>0</v>
      </c>
      <c r="J147" s="88">
        <f t="shared" si="31"/>
        <v>0</v>
      </c>
      <c r="K147" s="189">
        <f t="shared" si="36"/>
        <v>-209.86899791479016</v>
      </c>
      <c r="L147" s="88">
        <f t="shared" si="32"/>
        <v>-587.003587167668</v>
      </c>
      <c r="M147" s="89">
        <f t="shared" si="37"/>
        <v>2611.6514849182531</v>
      </c>
      <c r="N147" s="89">
        <f t="shared" si="38"/>
        <v>53643.651484918257</v>
      </c>
      <c r="O147" s="89">
        <f t="shared" si="39"/>
        <v>19178.995883059797</v>
      </c>
      <c r="P147" s="90">
        <f t="shared" si="33"/>
        <v>0.95471269064731512</v>
      </c>
      <c r="Q147" s="227">
        <v>1262.3948274971121</v>
      </c>
      <c r="R147" s="90">
        <f t="shared" si="40"/>
        <v>0.10919840027821248</v>
      </c>
      <c r="S147" s="90">
        <f t="shared" si="40"/>
        <v>0.10285332541069341</v>
      </c>
      <c r="T147" s="92">
        <v>2797</v>
      </c>
      <c r="U147" s="1">
        <v>46008</v>
      </c>
      <c r="V147" s="1">
        <v>16543.689320388348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175</v>
      </c>
      <c r="D148" s="1">
        <v>28772</v>
      </c>
      <c r="E148" s="86">
        <f t="shared" si="34"/>
        <v>20347.949080622351</v>
      </c>
      <c r="F148" s="87">
        <f t="shared" si="28"/>
        <v>1.0129021005252061</v>
      </c>
      <c r="G148" s="189">
        <f t="shared" si="35"/>
        <v>-160.06340600090078</v>
      </c>
      <c r="H148" s="189">
        <f t="shared" si="29"/>
        <v>-226.32965608527371</v>
      </c>
      <c r="I148" s="189">
        <f t="shared" si="30"/>
        <v>0</v>
      </c>
      <c r="J148" s="88">
        <f t="shared" si="31"/>
        <v>0</v>
      </c>
      <c r="K148" s="189">
        <f t="shared" si="36"/>
        <v>-209.86899791479016</v>
      </c>
      <c r="L148" s="88">
        <f t="shared" si="32"/>
        <v>-296.75476305151329</v>
      </c>
      <c r="M148" s="89">
        <f t="shared" si="37"/>
        <v>-523.08441913678701</v>
      </c>
      <c r="N148" s="89">
        <f t="shared" si="38"/>
        <v>28248.915580863213</v>
      </c>
      <c r="O148" s="89">
        <f t="shared" si="39"/>
        <v>19978.016676706655</v>
      </c>
      <c r="P148" s="90">
        <f t="shared" si="33"/>
        <v>0.99448720733405849</v>
      </c>
      <c r="Q148" s="227">
        <v>465.33951593883285</v>
      </c>
      <c r="R148" s="90">
        <f t="shared" si="40"/>
        <v>0.45269110370594767</v>
      </c>
      <c r="S148" s="90">
        <f t="shared" si="40"/>
        <v>0.43317120910169543</v>
      </c>
      <c r="T148" s="92">
        <v>1414</v>
      </c>
      <c r="U148" s="1">
        <v>19806</v>
      </c>
      <c r="V148" s="1">
        <v>14197.849462365592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176</v>
      </c>
      <c r="D149" s="1">
        <v>65289</v>
      </c>
      <c r="E149" s="86">
        <f t="shared" si="34"/>
        <v>26475.669099756691</v>
      </c>
      <c r="F149" s="87">
        <f t="shared" si="28"/>
        <v>1.3179343400997754</v>
      </c>
      <c r="G149" s="189">
        <f t="shared" si="35"/>
        <v>-3959.2498178641918</v>
      </c>
      <c r="H149" s="189">
        <f t="shared" si="29"/>
        <v>-9763.5100508530959</v>
      </c>
      <c r="I149" s="189">
        <f t="shared" si="30"/>
        <v>0</v>
      </c>
      <c r="J149" s="88">
        <f t="shared" si="31"/>
        <v>0</v>
      </c>
      <c r="K149" s="189">
        <f t="shared" si="36"/>
        <v>-209.86899791479016</v>
      </c>
      <c r="L149" s="88">
        <f t="shared" si="32"/>
        <v>-517.53694885787252</v>
      </c>
      <c r="M149" s="89">
        <f t="shared" si="37"/>
        <v>-10281.046999710969</v>
      </c>
      <c r="N149" s="89">
        <f t="shared" si="38"/>
        <v>55007.953000289031</v>
      </c>
      <c r="O149" s="89">
        <f t="shared" si="39"/>
        <v>22306.550283977711</v>
      </c>
      <c r="P149" s="90">
        <f t="shared" si="33"/>
        <v>1.1103994583723948</v>
      </c>
      <c r="Q149" s="227">
        <v>1512.8834839499068</v>
      </c>
      <c r="R149" s="90">
        <f t="shared" si="40"/>
        <v>7.8693454052803757E-2</v>
      </c>
      <c r="S149" s="90">
        <f t="shared" si="40"/>
        <v>8.7441981660693349E-2</v>
      </c>
      <c r="T149" s="92">
        <v>2466</v>
      </c>
      <c r="U149" s="1">
        <v>60526</v>
      </c>
      <c r="V149" s="1">
        <v>24346.741753821403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177</v>
      </c>
      <c r="D150" s="1">
        <v>292640</v>
      </c>
      <c r="E150" s="86">
        <f t="shared" si="34"/>
        <v>16159.920481528523</v>
      </c>
      <c r="F150" s="87">
        <f t="shared" si="28"/>
        <v>0.80442590726003071</v>
      </c>
      <c r="G150" s="189">
        <f t="shared" si="35"/>
        <v>2436.5143254372729</v>
      </c>
      <c r="H150" s="189">
        <f t="shared" si="29"/>
        <v>44122.837919343576</v>
      </c>
      <c r="I150" s="189">
        <f t="shared" si="30"/>
        <v>672.30925494124585</v>
      </c>
      <c r="J150" s="88">
        <f t="shared" si="31"/>
        <v>12174.848297731021</v>
      </c>
      <c r="K150" s="189">
        <f t="shared" si="36"/>
        <v>462.4402570264557</v>
      </c>
      <c r="L150" s="88">
        <f t="shared" si="32"/>
        <v>8374.3306144920862</v>
      </c>
      <c r="M150" s="89">
        <f t="shared" si="37"/>
        <v>52497.168533835662</v>
      </c>
      <c r="N150" s="89">
        <f t="shared" si="38"/>
        <v>345137.16853383568</v>
      </c>
      <c r="O150" s="89">
        <f t="shared" si="39"/>
        <v>19058.875063992251</v>
      </c>
      <c r="P150" s="90">
        <f t="shared" si="33"/>
        <v>0.94873318728467915</v>
      </c>
      <c r="Q150" s="227">
        <v>23044.478912708972</v>
      </c>
      <c r="R150" s="90">
        <f t="shared" si="40"/>
        <v>6.7308569031858057E-2</v>
      </c>
      <c r="S150" s="90">
        <f t="shared" si="40"/>
        <v>6.4302730110845002E-2</v>
      </c>
      <c r="T150" s="92">
        <v>18109</v>
      </c>
      <c r="U150" s="1">
        <v>274185</v>
      </c>
      <c r="V150" s="1">
        <v>15183.575146749365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178</v>
      </c>
      <c r="D151" s="1">
        <v>603117</v>
      </c>
      <c r="E151" s="86">
        <f t="shared" si="34"/>
        <v>18035.256122723604</v>
      </c>
      <c r="F151" s="87">
        <f t="shared" si="28"/>
        <v>0.89777838237336949</v>
      </c>
      <c r="G151" s="189">
        <f t="shared" si="35"/>
        <v>1273.8062278963225</v>
      </c>
      <c r="H151" s="189">
        <f t="shared" si="29"/>
        <v>42597.354067080923</v>
      </c>
      <c r="I151" s="189">
        <f t="shared" si="30"/>
        <v>15.941780522967564</v>
      </c>
      <c r="J151" s="88">
        <f t="shared" si="31"/>
        <v>533.10908246855831</v>
      </c>
      <c r="K151" s="189">
        <f t="shared" si="36"/>
        <v>-193.92721739182258</v>
      </c>
      <c r="L151" s="88">
        <f t="shared" si="32"/>
        <v>-6485.120076799938</v>
      </c>
      <c r="M151" s="89">
        <f t="shared" si="37"/>
        <v>36112.233990280984</v>
      </c>
      <c r="N151" s="89">
        <f t="shared" si="38"/>
        <v>639229.23399028101</v>
      </c>
      <c r="O151" s="89">
        <f t="shared" si="39"/>
        <v>19115.135133228105</v>
      </c>
      <c r="P151" s="90">
        <f t="shared" si="33"/>
        <v>0.95153376153807945</v>
      </c>
      <c r="Q151" s="227">
        <v>17291.289685375632</v>
      </c>
      <c r="R151" s="90">
        <f t="shared" si="40"/>
        <v>7.9796328688543666E-2</v>
      </c>
      <c r="S151" s="90">
        <f t="shared" si="40"/>
        <v>6.1649576596113316E-2</v>
      </c>
      <c r="T151" s="92">
        <v>33441</v>
      </c>
      <c r="U151" s="1">
        <v>558547</v>
      </c>
      <c r="V151" s="1">
        <v>16987.955838072936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179</v>
      </c>
      <c r="D152" s="1">
        <v>540786</v>
      </c>
      <c r="E152" s="86">
        <f t="shared" si="34"/>
        <v>18640.722484574817</v>
      </c>
      <c r="F152" s="87">
        <f t="shared" si="28"/>
        <v>0.92791793832009051</v>
      </c>
      <c r="G152" s="189">
        <f t="shared" si="35"/>
        <v>898.41708354857042</v>
      </c>
      <c r="H152" s="189">
        <f t="shared" si="29"/>
        <v>26063.978010827574</v>
      </c>
      <c r="I152" s="189">
        <f t="shared" si="30"/>
        <v>0</v>
      </c>
      <c r="J152" s="88">
        <f t="shared" si="31"/>
        <v>0</v>
      </c>
      <c r="K152" s="189">
        <f t="shared" si="36"/>
        <v>-209.86899791479016</v>
      </c>
      <c r="L152" s="88">
        <f t="shared" si="32"/>
        <v>-6088.5094985059768</v>
      </c>
      <c r="M152" s="89">
        <f t="shared" si="37"/>
        <v>19975.468512321597</v>
      </c>
      <c r="N152" s="89">
        <f t="shared" si="38"/>
        <v>560761.46851232159</v>
      </c>
      <c r="O152" s="89">
        <f t="shared" si="39"/>
        <v>19329.270570208595</v>
      </c>
      <c r="P152" s="90">
        <f t="shared" si="33"/>
        <v>0.96219322569611476</v>
      </c>
      <c r="Q152" s="227">
        <v>9137.1178478794554</v>
      </c>
      <c r="R152" s="90">
        <f t="shared" si="40"/>
        <v>9.63797042860879E-2</v>
      </c>
      <c r="S152" s="90">
        <f t="shared" si="40"/>
        <v>8.7196281855233371E-2</v>
      </c>
      <c r="T152" s="92">
        <v>29011</v>
      </c>
      <c r="U152" s="1">
        <v>493247</v>
      </c>
      <c r="V152" s="1">
        <v>17145.682703003338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180</v>
      </c>
      <c r="D153" s="1">
        <v>517939</v>
      </c>
      <c r="E153" s="86">
        <f t="shared" si="34"/>
        <v>16613.921411387331</v>
      </c>
      <c r="F153" s="87">
        <f t="shared" si="28"/>
        <v>0.82702565398007311</v>
      </c>
      <c r="G153" s="189">
        <f t="shared" si="35"/>
        <v>2155.0337489248113</v>
      </c>
      <c r="H153" s="189">
        <f t="shared" si="29"/>
        <v>67183.177122730995</v>
      </c>
      <c r="I153" s="189">
        <f t="shared" si="30"/>
        <v>513.4089294906629</v>
      </c>
      <c r="J153" s="88">
        <f t="shared" si="31"/>
        <v>16005.523376871417</v>
      </c>
      <c r="K153" s="189">
        <f t="shared" si="36"/>
        <v>303.53993157587274</v>
      </c>
      <c r="L153" s="88">
        <f t="shared" si="32"/>
        <v>9462.8573668778336</v>
      </c>
      <c r="M153" s="89">
        <f t="shared" si="37"/>
        <v>76646.034489608835</v>
      </c>
      <c r="N153" s="89">
        <f t="shared" si="38"/>
        <v>594585.03448960884</v>
      </c>
      <c r="O153" s="89">
        <f t="shared" si="39"/>
        <v>19072.495091888017</v>
      </c>
      <c r="P153" s="90">
        <f t="shared" si="33"/>
        <v>0.94941117968628053</v>
      </c>
      <c r="Q153" s="227">
        <v>31587.154106449911</v>
      </c>
      <c r="R153" s="90">
        <f t="shared" si="40"/>
        <v>0.11745199568500539</v>
      </c>
      <c r="S153" s="90">
        <f t="shared" si="40"/>
        <v>0.10770229423107387</v>
      </c>
      <c r="T153" s="92">
        <v>31175</v>
      </c>
      <c r="U153" s="1">
        <v>463500</v>
      </c>
      <c r="V153" s="1">
        <v>14998.543830696048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181</v>
      </c>
      <c r="D154" s="1">
        <v>580382</v>
      </c>
      <c r="E154" s="86">
        <f t="shared" si="34"/>
        <v>16161.677480437749</v>
      </c>
      <c r="F154" s="87">
        <f t="shared" si="28"/>
        <v>0.80451336904198845</v>
      </c>
      <c r="G154" s="189">
        <f t="shared" si="35"/>
        <v>2435.4249861135522</v>
      </c>
      <c r="H154" s="189">
        <f t="shared" si="29"/>
        <v>87458.546676323778</v>
      </c>
      <c r="I154" s="189">
        <f t="shared" si="30"/>
        <v>671.69430532301658</v>
      </c>
      <c r="J154" s="88">
        <f t="shared" si="31"/>
        <v>24121.214198454851</v>
      </c>
      <c r="K154" s="189">
        <f t="shared" si="36"/>
        <v>461.82530740822642</v>
      </c>
      <c r="L154" s="88">
        <f t="shared" si="32"/>
        <v>16584.608614336819</v>
      </c>
      <c r="M154" s="89">
        <f t="shared" si="37"/>
        <v>104043.15529066059</v>
      </c>
      <c r="N154" s="89">
        <f t="shared" si="38"/>
        <v>684425.15529066056</v>
      </c>
      <c r="O154" s="89">
        <f t="shared" si="39"/>
        <v>19058.927773959527</v>
      </c>
      <c r="P154" s="90">
        <f t="shared" si="33"/>
        <v>0.94873581113813787</v>
      </c>
      <c r="Q154" s="227">
        <v>45450.247519702498</v>
      </c>
      <c r="R154" s="90">
        <f t="shared" si="40"/>
        <v>0.12382826039389427</v>
      </c>
      <c r="S154" s="90">
        <f t="shared" si="40"/>
        <v>0.11447110938563013</v>
      </c>
      <c r="T154" s="92">
        <v>35911</v>
      </c>
      <c r="U154" s="1">
        <v>516433</v>
      </c>
      <c r="V154" s="1">
        <v>14501.656744917444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182</v>
      </c>
      <c r="D155" s="1">
        <v>115647</v>
      </c>
      <c r="E155" s="86">
        <f t="shared" si="34"/>
        <v>14581.641659311563</v>
      </c>
      <c r="F155" s="87">
        <f t="shared" si="28"/>
        <v>0.7258606460681587</v>
      </c>
      <c r="G155" s="189">
        <f t="shared" si="35"/>
        <v>3415.0471952117882</v>
      </c>
      <c r="H155" s="189">
        <f t="shared" si="29"/>
        <v>27084.739305224692</v>
      </c>
      <c r="I155" s="189">
        <f t="shared" si="30"/>
        <v>1224.7068427171819</v>
      </c>
      <c r="J155" s="88">
        <f t="shared" si="31"/>
        <v>9713.1499695899693</v>
      </c>
      <c r="K155" s="189">
        <f t="shared" si="36"/>
        <v>1014.8378448023917</v>
      </c>
      <c r="L155" s="88">
        <f t="shared" si="32"/>
        <v>8048.6789471277689</v>
      </c>
      <c r="M155" s="89">
        <f t="shared" si="37"/>
        <v>35133.418252352458</v>
      </c>
      <c r="N155" s="89">
        <f t="shared" si="38"/>
        <v>150780.41825235245</v>
      </c>
      <c r="O155" s="89">
        <f t="shared" si="39"/>
        <v>19011.526699325743</v>
      </c>
      <c r="P155" s="90">
        <f t="shared" si="33"/>
        <v>0.94637622944892308</v>
      </c>
      <c r="Q155" s="227">
        <v>14591.791611170949</v>
      </c>
      <c r="R155" s="90">
        <f t="shared" si="40"/>
        <v>0.15251686714569029</v>
      </c>
      <c r="S155" s="90">
        <f t="shared" si="40"/>
        <v>0.15222623119381909</v>
      </c>
      <c r="T155" s="92">
        <v>7931</v>
      </c>
      <c r="U155" s="1">
        <v>100343</v>
      </c>
      <c r="V155" s="1">
        <v>12655.189809559843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183</v>
      </c>
      <c r="D156" s="1">
        <v>344924</v>
      </c>
      <c r="E156" s="86">
        <f t="shared" si="34"/>
        <v>15901.710386796367</v>
      </c>
      <c r="F156" s="87">
        <f t="shared" si="28"/>
        <v>0.7915724473710396</v>
      </c>
      <c r="G156" s="189">
        <f t="shared" si="35"/>
        <v>2596.6045841712094</v>
      </c>
      <c r="H156" s="189">
        <f t="shared" si="29"/>
        <v>56322.950035257702</v>
      </c>
      <c r="I156" s="189">
        <f t="shared" si="30"/>
        <v>762.68278809750041</v>
      </c>
      <c r="J156" s="88">
        <f t="shared" si="31"/>
        <v>16543.352356622883</v>
      </c>
      <c r="K156" s="189">
        <f t="shared" si="36"/>
        <v>552.81379018271025</v>
      </c>
      <c r="L156" s="88">
        <f t="shared" si="32"/>
        <v>11991.083922853168</v>
      </c>
      <c r="M156" s="89">
        <f t="shared" si="37"/>
        <v>68314.033958110871</v>
      </c>
      <c r="N156" s="89">
        <f t="shared" si="38"/>
        <v>413238.03395811084</v>
      </c>
      <c r="O156" s="89">
        <f t="shared" si="39"/>
        <v>19051.128761150285</v>
      </c>
      <c r="P156" s="90">
        <f t="shared" si="33"/>
        <v>0.9483475834880094</v>
      </c>
      <c r="Q156" s="227">
        <v>27505.119906431653</v>
      </c>
      <c r="R156" s="90">
        <f t="shared" si="40"/>
        <v>0.13347376169460445</v>
      </c>
      <c r="S156" s="90">
        <f t="shared" si="40"/>
        <v>0.12897978983965375</v>
      </c>
      <c r="T156" s="92">
        <v>21691</v>
      </c>
      <c r="U156" s="1">
        <v>304307</v>
      </c>
      <c r="V156" s="1">
        <v>14085.026614209673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184</v>
      </c>
      <c r="D157" s="1">
        <v>74804</v>
      </c>
      <c r="E157" s="86">
        <f t="shared" si="34"/>
        <v>14942.868557730722</v>
      </c>
      <c r="F157" s="87">
        <f t="shared" si="28"/>
        <v>0.74384218724094509</v>
      </c>
      <c r="G157" s="189">
        <f t="shared" si="35"/>
        <v>3191.0865181919089</v>
      </c>
      <c r="H157" s="189">
        <f t="shared" si="29"/>
        <v>15974.579110068695</v>
      </c>
      <c r="I157" s="189">
        <f t="shared" si="30"/>
        <v>1098.2774282704759</v>
      </c>
      <c r="J157" s="88">
        <f t="shared" si="31"/>
        <v>5497.9768059220023</v>
      </c>
      <c r="K157" s="189">
        <f t="shared" si="36"/>
        <v>888.40843035568571</v>
      </c>
      <c r="L157" s="88">
        <f t="shared" si="32"/>
        <v>4447.3726023605623</v>
      </c>
      <c r="M157" s="89">
        <f t="shared" si="37"/>
        <v>20421.951712429258</v>
      </c>
      <c r="N157" s="89">
        <f t="shared" si="38"/>
        <v>95225.951712429262</v>
      </c>
      <c r="O157" s="89">
        <f t="shared" si="39"/>
        <v>19022.363506278318</v>
      </c>
      <c r="P157" s="90">
        <f t="shared" si="33"/>
        <v>0.94691567568410662</v>
      </c>
      <c r="Q157" s="227">
        <v>8969.5993173019542</v>
      </c>
      <c r="R157" s="90">
        <f t="shared" si="40"/>
        <v>0.15534550396935717</v>
      </c>
      <c r="S157" s="90">
        <f t="shared" si="40"/>
        <v>0.15211441386636645</v>
      </c>
      <c r="T157" s="92">
        <v>5006</v>
      </c>
      <c r="U157" s="1">
        <v>64746</v>
      </c>
      <c r="V157" s="1">
        <v>12969.951923076924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185</v>
      </c>
      <c r="D158" s="1">
        <v>130510</v>
      </c>
      <c r="E158" s="86">
        <f t="shared" si="34"/>
        <v>16013.496932515338</v>
      </c>
      <c r="F158" s="87">
        <f t="shared" si="28"/>
        <v>0.79713707830856406</v>
      </c>
      <c r="G158" s="189">
        <f t="shared" si="35"/>
        <v>2527.2969258254475</v>
      </c>
      <c r="H158" s="189">
        <f t="shared" si="29"/>
        <v>20597.469945477395</v>
      </c>
      <c r="I158" s="189">
        <f t="shared" si="30"/>
        <v>723.55749709586053</v>
      </c>
      <c r="J158" s="88">
        <f t="shared" si="31"/>
        <v>5896.9936013312627</v>
      </c>
      <c r="K158" s="189">
        <f t="shared" si="36"/>
        <v>513.68849918107037</v>
      </c>
      <c r="L158" s="88">
        <f t="shared" si="32"/>
        <v>4186.5612683257241</v>
      </c>
      <c r="M158" s="89">
        <f t="shared" si="37"/>
        <v>24784.031213803119</v>
      </c>
      <c r="N158" s="89">
        <f t="shared" si="38"/>
        <v>155294.03121380313</v>
      </c>
      <c r="O158" s="89">
        <f t="shared" si="39"/>
        <v>19054.482357521854</v>
      </c>
      <c r="P158" s="90">
        <f t="shared" si="33"/>
        <v>0.9485145224161351</v>
      </c>
      <c r="Q158" s="227">
        <v>11235.761177788836</v>
      </c>
      <c r="R158" s="90">
        <f t="shared" si="40"/>
        <v>0.1039867362562068</v>
      </c>
      <c r="S158" s="90">
        <f t="shared" si="40"/>
        <v>9.8839313436852733E-2</v>
      </c>
      <c r="T158" s="92">
        <v>8150</v>
      </c>
      <c r="U158" s="1">
        <v>118217</v>
      </c>
      <c r="V158" s="1">
        <v>14573.10157790927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186</v>
      </c>
      <c r="D159" s="1">
        <v>84096</v>
      </c>
      <c r="E159" s="86">
        <f t="shared" si="34"/>
        <v>13879.518072289156</v>
      </c>
      <c r="F159" s="87">
        <f t="shared" si="28"/>
        <v>0.69090958277890768</v>
      </c>
      <c r="G159" s="189">
        <f t="shared" si="35"/>
        <v>3850.3638191656801</v>
      </c>
      <c r="H159" s="189">
        <f t="shared" si="29"/>
        <v>23329.354380324854</v>
      </c>
      <c r="I159" s="189">
        <f t="shared" si="30"/>
        <v>1470.4500981750241</v>
      </c>
      <c r="J159" s="88">
        <f t="shared" si="31"/>
        <v>8909.4571448424704</v>
      </c>
      <c r="K159" s="189">
        <f t="shared" si="36"/>
        <v>1260.5811002602341</v>
      </c>
      <c r="L159" s="88">
        <f t="shared" si="32"/>
        <v>7637.8608864767575</v>
      </c>
      <c r="M159" s="89">
        <f t="shared" si="37"/>
        <v>30967.215266801613</v>
      </c>
      <c r="N159" s="89">
        <f t="shared" si="38"/>
        <v>115063.21526680162</v>
      </c>
      <c r="O159" s="89">
        <f t="shared" si="39"/>
        <v>18990.462991715074</v>
      </c>
      <c r="P159" s="90">
        <f t="shared" si="33"/>
        <v>0.9453276975502457</v>
      </c>
      <c r="Q159" s="227">
        <v>13328.611343094795</v>
      </c>
      <c r="R159" s="90">
        <f t="shared" si="40"/>
        <v>0.11913126796550623</v>
      </c>
      <c r="S159" s="90">
        <f t="shared" si="40"/>
        <v>0.11562186144770706</v>
      </c>
      <c r="T159" s="92">
        <v>6059</v>
      </c>
      <c r="U159" s="1">
        <v>75144</v>
      </c>
      <c r="V159" s="1">
        <v>12441.059602649008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187</v>
      </c>
      <c r="D160" s="1">
        <v>68481</v>
      </c>
      <c r="E160" s="86">
        <f t="shared" si="34"/>
        <v>15174.163527586972</v>
      </c>
      <c r="F160" s="87">
        <f t="shared" si="28"/>
        <v>0.75535583708742604</v>
      </c>
      <c r="G160" s="189">
        <f t="shared" si="35"/>
        <v>3047.6836368810341</v>
      </c>
      <c r="H160" s="189">
        <f t="shared" si="29"/>
        <v>13754.196253244108</v>
      </c>
      <c r="I160" s="189">
        <f t="shared" si="30"/>
        <v>1017.3241888207885</v>
      </c>
      <c r="J160" s="88">
        <f t="shared" si="31"/>
        <v>4591.1840641482186</v>
      </c>
      <c r="K160" s="189">
        <f t="shared" si="36"/>
        <v>807.45519090599839</v>
      </c>
      <c r="L160" s="88">
        <f t="shared" si="32"/>
        <v>3644.0452765587706</v>
      </c>
      <c r="M160" s="89">
        <f t="shared" si="37"/>
        <v>17398.241529802879</v>
      </c>
      <c r="N160" s="89">
        <f t="shared" si="38"/>
        <v>85879.241529802879</v>
      </c>
      <c r="O160" s="89">
        <f t="shared" si="39"/>
        <v>19029.302355374002</v>
      </c>
      <c r="P160" s="90">
        <f t="shared" si="33"/>
        <v>0.94726108517950092</v>
      </c>
      <c r="Q160" s="227">
        <v>6468.4247221301866</v>
      </c>
      <c r="R160" s="90">
        <f t="shared" si="40"/>
        <v>9.0635451505016729E-2</v>
      </c>
      <c r="S160" s="90">
        <f t="shared" si="40"/>
        <v>9.522709200548117E-2</v>
      </c>
      <c r="T160" s="92">
        <v>4513</v>
      </c>
      <c r="U160" s="1">
        <v>62790</v>
      </c>
      <c r="V160" s="1">
        <v>13854.810238305383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188</v>
      </c>
      <c r="D161" s="1">
        <v>103693</v>
      </c>
      <c r="E161" s="86">
        <f t="shared" si="34"/>
        <v>14308.403477300953</v>
      </c>
      <c r="F161" s="87">
        <f t="shared" si="28"/>
        <v>0.71225910188276453</v>
      </c>
      <c r="G161" s="189">
        <f t="shared" si="35"/>
        <v>3584.4548680583657</v>
      </c>
      <c r="H161" s="189">
        <f t="shared" si="29"/>
        <v>25976.544428818976</v>
      </c>
      <c r="I161" s="189">
        <f t="shared" si="30"/>
        <v>1320.3402064208951</v>
      </c>
      <c r="J161" s="88">
        <f t="shared" si="31"/>
        <v>9568.5054759322265</v>
      </c>
      <c r="K161" s="189">
        <f t="shared" si="36"/>
        <v>1110.4712085061051</v>
      </c>
      <c r="L161" s="88">
        <f t="shared" si="32"/>
        <v>8047.5848480437435</v>
      </c>
      <c r="M161" s="89">
        <f t="shared" si="37"/>
        <v>34024.129276862717</v>
      </c>
      <c r="N161" s="89">
        <f t="shared" si="38"/>
        <v>137717.12927686272</v>
      </c>
      <c r="O161" s="89">
        <f t="shared" si="39"/>
        <v>19003.329553865424</v>
      </c>
      <c r="P161" s="90">
        <f t="shared" si="33"/>
        <v>0.94596818312336117</v>
      </c>
      <c r="Q161" s="227">
        <v>14766.061320912355</v>
      </c>
      <c r="R161" s="90">
        <f t="shared" si="40"/>
        <v>0.14880015953557421</v>
      </c>
      <c r="S161" s="90">
        <f t="shared" si="40"/>
        <v>0.16338407214455369</v>
      </c>
      <c r="T161" s="92">
        <v>7247</v>
      </c>
      <c r="U161" s="1">
        <v>90262</v>
      </c>
      <c r="V161" s="1">
        <v>12298.950810737157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189</v>
      </c>
      <c r="D162" s="1">
        <v>50347</v>
      </c>
      <c r="E162" s="86">
        <f t="shared" si="34"/>
        <v>14146.389435234618</v>
      </c>
      <c r="F162" s="87">
        <f t="shared" si="28"/>
        <v>0.7041941925951819</v>
      </c>
      <c r="G162" s="189">
        <f t="shared" si="35"/>
        <v>3684.9035741394937</v>
      </c>
      <c r="H162" s="189">
        <f t="shared" si="29"/>
        <v>13114.571820362458</v>
      </c>
      <c r="I162" s="189">
        <f t="shared" si="30"/>
        <v>1377.0451211441125</v>
      </c>
      <c r="J162" s="88">
        <f t="shared" si="31"/>
        <v>4900.903586151896</v>
      </c>
      <c r="K162" s="189">
        <f t="shared" si="36"/>
        <v>1167.1761232293225</v>
      </c>
      <c r="L162" s="88">
        <f t="shared" si="32"/>
        <v>4153.9798225731583</v>
      </c>
      <c r="M162" s="89">
        <f t="shared" si="37"/>
        <v>17268.551642935618</v>
      </c>
      <c r="N162" s="89">
        <f t="shared" si="38"/>
        <v>67615.551642935621</v>
      </c>
      <c r="O162" s="89">
        <f t="shared" si="39"/>
        <v>18998.469132603434</v>
      </c>
      <c r="P162" s="90">
        <f t="shared" si="33"/>
        <v>0.9457262358447337</v>
      </c>
      <c r="Q162" s="227">
        <v>7697.8985278221444</v>
      </c>
      <c r="R162" s="90">
        <f t="shared" si="40"/>
        <v>0.12379187964554363</v>
      </c>
      <c r="S162" s="90">
        <f t="shared" si="40"/>
        <v>0.14147447173887059</v>
      </c>
      <c r="T162" s="92">
        <v>3559</v>
      </c>
      <c r="U162" s="1">
        <v>44801</v>
      </c>
      <c r="V162" s="1">
        <v>12393.084370677732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190</v>
      </c>
      <c r="D163" s="1">
        <v>348954</v>
      </c>
      <c r="E163" s="86">
        <f t="shared" si="34"/>
        <v>15934.700214621673</v>
      </c>
      <c r="F163" s="87">
        <f t="shared" si="28"/>
        <v>0.79321465051238904</v>
      </c>
      <c r="G163" s="189">
        <f t="shared" si="35"/>
        <v>2576.15089091952</v>
      </c>
      <c r="H163" s="189">
        <f t="shared" si="29"/>
        <v>56415.12836024657</v>
      </c>
      <c r="I163" s="189">
        <f t="shared" si="30"/>
        <v>751.13634835864332</v>
      </c>
      <c r="J163" s="88">
        <f t="shared" si="31"/>
        <v>16449.13489270593</v>
      </c>
      <c r="K163" s="189">
        <f t="shared" si="36"/>
        <v>541.26735044385316</v>
      </c>
      <c r="L163" s="88">
        <f t="shared" si="32"/>
        <v>11853.21370736994</v>
      </c>
      <c r="M163" s="89">
        <f t="shared" si="37"/>
        <v>68268.342067616511</v>
      </c>
      <c r="N163" s="89">
        <f t="shared" si="38"/>
        <v>417222.34206761653</v>
      </c>
      <c r="O163" s="89">
        <f t="shared" si="39"/>
        <v>19052.118455985044</v>
      </c>
      <c r="P163" s="90">
        <f t="shared" si="33"/>
        <v>0.9483968495822499</v>
      </c>
      <c r="Q163" s="227">
        <v>30639.324380662307</v>
      </c>
      <c r="R163" s="90">
        <f t="shared" si="40"/>
        <v>0.1093294506982703</v>
      </c>
      <c r="S163" s="90">
        <f t="shared" si="40"/>
        <v>0.10233883632335083</v>
      </c>
      <c r="T163" s="92">
        <v>21899</v>
      </c>
      <c r="U163" s="1">
        <v>314563</v>
      </c>
      <c r="V163" s="1">
        <v>14455.355911952576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191</v>
      </c>
      <c r="D164" s="1">
        <v>109036</v>
      </c>
      <c r="E164" s="86">
        <f t="shared" si="34"/>
        <v>16667.074289208194</v>
      </c>
      <c r="F164" s="87">
        <f t="shared" si="28"/>
        <v>0.82967155511636903</v>
      </c>
      <c r="G164" s="189">
        <f t="shared" si="35"/>
        <v>2122.0789646758763</v>
      </c>
      <c r="H164" s="189">
        <f t="shared" si="29"/>
        <v>13882.640586909583</v>
      </c>
      <c r="I164" s="189">
        <f t="shared" si="30"/>
        <v>494.8054222533608</v>
      </c>
      <c r="J164" s="88">
        <f t="shared" si="31"/>
        <v>3237.0170723814863</v>
      </c>
      <c r="K164" s="189">
        <f t="shared" si="36"/>
        <v>284.93642433857065</v>
      </c>
      <c r="L164" s="88">
        <f t="shared" si="32"/>
        <v>1864.0540880229291</v>
      </c>
      <c r="M164" s="89">
        <f t="shared" si="37"/>
        <v>15746.694674932512</v>
      </c>
      <c r="N164" s="89">
        <f t="shared" si="38"/>
        <v>124782.69467493251</v>
      </c>
      <c r="O164" s="89">
        <f t="shared" si="39"/>
        <v>19074.089678222641</v>
      </c>
      <c r="P164" s="90">
        <f t="shared" si="33"/>
        <v>0.94949055672036931</v>
      </c>
      <c r="Q164" s="227">
        <v>7340.8431270054589</v>
      </c>
      <c r="R164" s="90">
        <f t="shared" si="40"/>
        <v>0.12751150405873532</v>
      </c>
      <c r="S164" s="90">
        <f t="shared" si="40"/>
        <v>0.13164789600269891</v>
      </c>
      <c r="T164" s="92">
        <v>6542</v>
      </c>
      <c r="U164" s="1">
        <v>96705</v>
      </c>
      <c r="V164" s="1">
        <v>14728.14498933902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192</v>
      </c>
      <c r="D165" s="1">
        <v>70998</v>
      </c>
      <c r="E165" s="86">
        <f t="shared" si="34"/>
        <v>16884.185493460165</v>
      </c>
      <c r="F165" s="87">
        <f t="shared" si="28"/>
        <v>0.84047915021910125</v>
      </c>
      <c r="G165" s="189">
        <f t="shared" si="35"/>
        <v>1987.4700180396544</v>
      </c>
      <c r="H165" s="189">
        <f t="shared" si="29"/>
        <v>8357.3114258567475</v>
      </c>
      <c r="I165" s="189">
        <f t="shared" si="30"/>
        <v>418.81650076517104</v>
      </c>
      <c r="J165" s="88">
        <f t="shared" si="31"/>
        <v>1761.1233857175444</v>
      </c>
      <c r="K165" s="189">
        <f t="shared" si="36"/>
        <v>208.94750285038089</v>
      </c>
      <c r="L165" s="88">
        <f t="shared" si="32"/>
        <v>878.62424948585158</v>
      </c>
      <c r="M165" s="89">
        <f t="shared" si="37"/>
        <v>9235.9356753426</v>
      </c>
      <c r="N165" s="89">
        <f t="shared" si="38"/>
        <v>80233.935675342596</v>
      </c>
      <c r="O165" s="89">
        <f t="shared" si="39"/>
        <v>19080.603014350203</v>
      </c>
      <c r="P165" s="90">
        <f t="shared" si="33"/>
        <v>0.94981478457345148</v>
      </c>
      <c r="Q165" s="227">
        <v>7068.9607863701658</v>
      </c>
      <c r="R165" s="90">
        <f t="shared" si="40"/>
        <v>1.601339458206328E-2</v>
      </c>
      <c r="S165" s="90">
        <f t="shared" si="40"/>
        <v>3.6309500442917815E-2</v>
      </c>
      <c r="T165" s="92">
        <v>4205</v>
      </c>
      <c r="U165" s="1">
        <v>69879</v>
      </c>
      <c r="V165" s="1">
        <v>16292.608999766844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193</v>
      </c>
      <c r="D166" s="1">
        <v>33942</v>
      </c>
      <c r="E166" s="86">
        <f t="shared" si="34"/>
        <v>15085.333333333332</v>
      </c>
      <c r="F166" s="87">
        <f t="shared" si="28"/>
        <v>0.75093395211056324</v>
      </c>
      <c r="G166" s="189">
        <f t="shared" si="35"/>
        <v>3102.758357318291</v>
      </c>
      <c r="H166" s="189">
        <f t="shared" si="29"/>
        <v>6981.2063039661543</v>
      </c>
      <c r="I166" s="189">
        <f t="shared" si="30"/>
        <v>1048.4147568095625</v>
      </c>
      <c r="J166" s="88">
        <f t="shared" si="31"/>
        <v>2358.9332028215154</v>
      </c>
      <c r="K166" s="189">
        <f t="shared" si="36"/>
        <v>838.54575889477235</v>
      </c>
      <c r="L166" s="88">
        <f t="shared" si="32"/>
        <v>1886.7279575132379</v>
      </c>
      <c r="M166" s="89">
        <f t="shared" si="37"/>
        <v>8867.9342614793932</v>
      </c>
      <c r="N166" s="89">
        <f t="shared" si="38"/>
        <v>42809.934261479393</v>
      </c>
      <c r="O166" s="89">
        <f t="shared" si="39"/>
        <v>19026.637449546397</v>
      </c>
      <c r="P166" s="90">
        <f t="shared" si="33"/>
        <v>0.9471284286301952</v>
      </c>
      <c r="Q166" s="227">
        <v>4108.6025337453893</v>
      </c>
      <c r="R166" s="90">
        <f t="shared" si="40"/>
        <v>0.13434930820132343</v>
      </c>
      <c r="S166" s="90">
        <f t="shared" si="40"/>
        <v>0.14745734465164975</v>
      </c>
      <c r="T166" s="92">
        <v>2250</v>
      </c>
      <c r="U166" s="1">
        <v>29922</v>
      </c>
      <c r="V166" s="1">
        <v>13146.748681898067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194</v>
      </c>
      <c r="D167" s="1">
        <v>30526</v>
      </c>
      <c r="E167" s="86">
        <f t="shared" si="34"/>
        <v>16536.294691224266</v>
      </c>
      <c r="F167" s="87">
        <f t="shared" si="28"/>
        <v>0.82316146758966535</v>
      </c>
      <c r="G167" s="189">
        <f t="shared" si="35"/>
        <v>2203.1623154259119</v>
      </c>
      <c r="H167" s="189">
        <f t="shared" si="29"/>
        <v>4067.0376342762333</v>
      </c>
      <c r="I167" s="189">
        <f t="shared" si="30"/>
        <v>540.57828154773574</v>
      </c>
      <c r="J167" s="88">
        <f t="shared" si="31"/>
        <v>997.90750773712011</v>
      </c>
      <c r="K167" s="189">
        <f t="shared" si="36"/>
        <v>330.70928363294558</v>
      </c>
      <c r="L167" s="88">
        <f t="shared" si="32"/>
        <v>610.48933758641761</v>
      </c>
      <c r="M167" s="89">
        <f t="shared" si="37"/>
        <v>4677.5269718626514</v>
      </c>
      <c r="N167" s="89">
        <f t="shared" si="38"/>
        <v>35203.526971862651</v>
      </c>
      <c r="O167" s="89">
        <f t="shared" si="39"/>
        <v>19070.166290283127</v>
      </c>
      <c r="P167" s="90">
        <f t="shared" si="33"/>
        <v>0.94929525409456839</v>
      </c>
      <c r="Q167" s="227">
        <v>3808.146904075943</v>
      </c>
      <c r="R167" s="90">
        <f t="shared" si="40"/>
        <v>0.1427822701407607</v>
      </c>
      <c r="S167" s="90">
        <f t="shared" si="40"/>
        <v>0.1372107422798359</v>
      </c>
      <c r="T167" s="92">
        <v>1846</v>
      </c>
      <c r="U167" s="1">
        <v>26712</v>
      </c>
      <c r="V167" s="1">
        <v>14541.09961894393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195</v>
      </c>
      <c r="D168" s="1">
        <v>19107</v>
      </c>
      <c r="E168" s="86">
        <f t="shared" si="34"/>
        <v>14409.502262443439</v>
      </c>
      <c r="F168" s="87">
        <f t="shared" si="28"/>
        <v>0.71729170597596481</v>
      </c>
      <c r="G168" s="189">
        <f t="shared" si="35"/>
        <v>3521.7736212700252</v>
      </c>
      <c r="H168" s="189">
        <f t="shared" si="29"/>
        <v>4669.8718218040531</v>
      </c>
      <c r="I168" s="189">
        <f t="shared" si="30"/>
        <v>1284.9556316210253</v>
      </c>
      <c r="J168" s="88">
        <f t="shared" si="31"/>
        <v>1703.8511675294797</v>
      </c>
      <c r="K168" s="189">
        <f t="shared" si="36"/>
        <v>1075.0866337062353</v>
      </c>
      <c r="L168" s="88">
        <f t="shared" si="32"/>
        <v>1425.5648762944681</v>
      </c>
      <c r="M168" s="89">
        <f t="shared" si="37"/>
        <v>6095.4366980985214</v>
      </c>
      <c r="N168" s="89">
        <f t="shared" si="38"/>
        <v>25202.436698098521</v>
      </c>
      <c r="O168" s="89">
        <f t="shared" si="39"/>
        <v>19006.3625174197</v>
      </c>
      <c r="P168" s="90">
        <f t="shared" si="33"/>
        <v>0.94611916124615736</v>
      </c>
      <c r="Q168" s="227">
        <v>2504.1847732206161</v>
      </c>
      <c r="R168" s="90">
        <f t="shared" si="40"/>
        <v>0.19210132268530072</v>
      </c>
      <c r="S168" s="90">
        <f t="shared" si="40"/>
        <v>0.22356704387231841</v>
      </c>
      <c r="T168" s="92">
        <v>1326</v>
      </c>
      <c r="U168" s="1">
        <v>16028</v>
      </c>
      <c r="V168" s="1">
        <v>11776.634827332844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196</v>
      </c>
      <c r="D169" s="1">
        <v>23028</v>
      </c>
      <c r="E169" s="86">
        <f t="shared" si="34"/>
        <v>14338.729763387297</v>
      </c>
      <c r="F169" s="87">
        <f t="shared" si="28"/>
        <v>0.71376871637788031</v>
      </c>
      <c r="G169" s="189">
        <f t="shared" si="35"/>
        <v>3565.6525706848329</v>
      </c>
      <c r="H169" s="189">
        <f t="shared" si="29"/>
        <v>5726.4380285198422</v>
      </c>
      <c r="I169" s="189">
        <f t="shared" si="30"/>
        <v>1309.7260062906748</v>
      </c>
      <c r="J169" s="88">
        <f t="shared" si="31"/>
        <v>2103.4199661028238</v>
      </c>
      <c r="K169" s="189">
        <f t="shared" si="36"/>
        <v>1099.8570083758846</v>
      </c>
      <c r="L169" s="88">
        <f t="shared" si="32"/>
        <v>1766.3703554516708</v>
      </c>
      <c r="M169" s="89">
        <f t="shared" si="37"/>
        <v>7492.8083839715127</v>
      </c>
      <c r="N169" s="89">
        <f t="shared" si="38"/>
        <v>30520.808383971511</v>
      </c>
      <c r="O169" s="89">
        <f t="shared" si="39"/>
        <v>19004.239342448014</v>
      </c>
      <c r="P169" s="90">
        <f t="shared" si="33"/>
        <v>0.94601347155821469</v>
      </c>
      <c r="Q169" s="227">
        <v>3703.7334885311511</v>
      </c>
      <c r="R169" s="90">
        <f t="shared" si="40"/>
        <v>0.17736080576716601</v>
      </c>
      <c r="S169" s="90">
        <f t="shared" si="40"/>
        <v>0.17589460302025797</v>
      </c>
      <c r="T169" s="92">
        <v>1606</v>
      </c>
      <c r="U169" s="1">
        <v>19559</v>
      </c>
      <c r="V169" s="1">
        <v>12193.890274314213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197</v>
      </c>
      <c r="D170" s="1">
        <v>91800</v>
      </c>
      <c r="E170" s="86">
        <f t="shared" si="34"/>
        <v>16043.341488989863</v>
      </c>
      <c r="F170" s="87">
        <f t="shared" si="28"/>
        <v>0.79862271274879748</v>
      </c>
      <c r="G170" s="189">
        <f t="shared" si="35"/>
        <v>2508.7933008112418</v>
      </c>
      <c r="H170" s="189">
        <f t="shared" si="29"/>
        <v>14355.315267241926</v>
      </c>
      <c r="I170" s="189">
        <f t="shared" si="30"/>
        <v>713.11190232977674</v>
      </c>
      <c r="J170" s="88">
        <f t="shared" si="31"/>
        <v>4080.4263051309822</v>
      </c>
      <c r="K170" s="189">
        <f t="shared" si="36"/>
        <v>503.24290441498658</v>
      </c>
      <c r="L170" s="88">
        <f t="shared" si="32"/>
        <v>2879.5558990625536</v>
      </c>
      <c r="M170" s="89">
        <f t="shared" si="37"/>
        <v>17234.871166304478</v>
      </c>
      <c r="N170" s="89">
        <f t="shared" si="38"/>
        <v>109034.87116630448</v>
      </c>
      <c r="O170" s="89">
        <f t="shared" si="39"/>
        <v>19055.377694216091</v>
      </c>
      <c r="P170" s="90">
        <f t="shared" si="33"/>
        <v>0.94855909144934214</v>
      </c>
      <c r="Q170" s="227">
        <v>9650.4426035960496</v>
      </c>
      <c r="R170" s="90">
        <f t="shared" si="40"/>
        <v>0.1275286488079885</v>
      </c>
      <c r="S170" s="90">
        <f t="shared" si="40"/>
        <v>0.12161710398725449</v>
      </c>
      <c r="T170" s="92">
        <v>5722</v>
      </c>
      <c r="U170" s="1">
        <v>81417</v>
      </c>
      <c r="V170" s="1">
        <v>14303.75966268447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198</v>
      </c>
      <c r="D171" s="1">
        <v>44602</v>
      </c>
      <c r="E171" s="86">
        <f t="shared" si="34"/>
        <v>17776.803507373454</v>
      </c>
      <c r="F171" s="87">
        <f t="shared" si="28"/>
        <v>0.88491285003214182</v>
      </c>
      <c r="G171" s="189">
        <f t="shared" si="35"/>
        <v>1434.0468494134157</v>
      </c>
      <c r="H171" s="189">
        <f t="shared" si="29"/>
        <v>3598.0235451782596</v>
      </c>
      <c r="I171" s="189">
        <f t="shared" si="30"/>
        <v>106.40019589552011</v>
      </c>
      <c r="J171" s="88">
        <f t="shared" si="31"/>
        <v>266.95809150185994</v>
      </c>
      <c r="K171" s="189">
        <f t="shared" si="36"/>
        <v>-103.46880201927004</v>
      </c>
      <c r="L171" s="88">
        <f t="shared" si="32"/>
        <v>-259.60322426634855</v>
      </c>
      <c r="M171" s="89">
        <f t="shared" si="37"/>
        <v>3338.4203209119109</v>
      </c>
      <c r="N171" s="89">
        <f t="shared" si="38"/>
        <v>47940.420320911908</v>
      </c>
      <c r="O171" s="89">
        <f t="shared" si="39"/>
        <v>19107.381554767599</v>
      </c>
      <c r="P171" s="90">
        <f t="shared" si="33"/>
        <v>0.95114779556784246</v>
      </c>
      <c r="Q171" s="227">
        <v>2266.6996653989909</v>
      </c>
      <c r="R171" s="90">
        <f t="shared" si="40"/>
        <v>0.20357277780776081</v>
      </c>
      <c r="S171" s="90">
        <f t="shared" si="40"/>
        <v>0.2117277149232378</v>
      </c>
      <c r="T171" s="92">
        <v>2509</v>
      </c>
      <c r="U171" s="1">
        <v>37058</v>
      </c>
      <c r="V171" s="1">
        <v>14670.625494853522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199</v>
      </c>
      <c r="D172" s="1">
        <v>22904</v>
      </c>
      <c r="E172" s="86">
        <f t="shared" si="34"/>
        <v>14872.727272727274</v>
      </c>
      <c r="F172" s="87">
        <f t="shared" si="28"/>
        <v>0.7403506188950626</v>
      </c>
      <c r="G172" s="189">
        <f t="shared" si="35"/>
        <v>3234.5741148940469</v>
      </c>
      <c r="H172" s="189">
        <f t="shared" si="29"/>
        <v>4981.2441369368325</v>
      </c>
      <c r="I172" s="189">
        <f t="shared" si="30"/>
        <v>1122.8268780216829</v>
      </c>
      <c r="J172" s="88">
        <f t="shared" si="31"/>
        <v>1729.1533921533917</v>
      </c>
      <c r="K172" s="189">
        <f t="shared" si="36"/>
        <v>912.95788010689273</v>
      </c>
      <c r="L172" s="88">
        <f t="shared" si="32"/>
        <v>1405.955135364615</v>
      </c>
      <c r="M172" s="89">
        <f t="shared" si="37"/>
        <v>6387.1992723014473</v>
      </c>
      <c r="N172" s="89">
        <f t="shared" si="38"/>
        <v>29291.199272301448</v>
      </c>
      <c r="O172" s="89">
        <f t="shared" si="39"/>
        <v>19020.259267728215</v>
      </c>
      <c r="P172" s="90">
        <f t="shared" si="33"/>
        <v>0.94681092863373029</v>
      </c>
      <c r="Q172" s="227">
        <v>3352.3829342079507</v>
      </c>
      <c r="R172" s="90">
        <f t="shared" si="40"/>
        <v>0.12972279767189504</v>
      </c>
      <c r="S172" s="90">
        <f t="shared" si="40"/>
        <v>0.1238541078138593</v>
      </c>
      <c r="T172" s="92">
        <v>1540</v>
      </c>
      <c r="U172" s="1">
        <v>20274</v>
      </c>
      <c r="V172" s="1">
        <v>13233.681462140992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200</v>
      </c>
      <c r="D173" s="1">
        <v>29680</v>
      </c>
      <c r="E173" s="86">
        <f t="shared" si="34"/>
        <v>15662.269129287599</v>
      </c>
      <c r="F173" s="87">
        <f t="shared" si="28"/>
        <v>0.77965328285366853</v>
      </c>
      <c r="G173" s="189">
        <f t="shared" si="35"/>
        <v>2745.0581638266458</v>
      </c>
      <c r="H173" s="189">
        <f t="shared" si="29"/>
        <v>5201.8852204514933</v>
      </c>
      <c r="I173" s="189">
        <f t="shared" si="30"/>
        <v>846.4872282255692</v>
      </c>
      <c r="J173" s="88">
        <f t="shared" si="31"/>
        <v>1604.0932974874536</v>
      </c>
      <c r="K173" s="189">
        <f t="shared" si="36"/>
        <v>636.61823031077904</v>
      </c>
      <c r="L173" s="88">
        <f t="shared" si="32"/>
        <v>1206.3915464389263</v>
      </c>
      <c r="M173" s="89">
        <f t="shared" si="37"/>
        <v>6408.2767668904198</v>
      </c>
      <c r="N173" s="89">
        <f t="shared" si="38"/>
        <v>36088.27676689042</v>
      </c>
      <c r="O173" s="89">
        <f t="shared" si="39"/>
        <v>19043.945523425024</v>
      </c>
      <c r="P173" s="90">
        <f t="shared" si="33"/>
        <v>0.94799000855248838</v>
      </c>
      <c r="Q173" s="227">
        <v>3182.4427339766694</v>
      </c>
      <c r="R173" s="90">
        <f t="shared" si="40"/>
        <v>0.20478993302212301</v>
      </c>
      <c r="S173" s="90">
        <f t="shared" si="40"/>
        <v>0.20224684081521618</v>
      </c>
      <c r="T173" s="92">
        <v>1895</v>
      </c>
      <c r="U173" s="1">
        <v>24635</v>
      </c>
      <c r="V173" s="1">
        <v>13027.498677948175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201</v>
      </c>
      <c r="D174" s="1">
        <v>39242</v>
      </c>
      <c r="E174" s="86">
        <f t="shared" si="34"/>
        <v>15596.979332273451</v>
      </c>
      <c r="F174" s="87">
        <f t="shared" si="28"/>
        <v>0.77640321709635474</v>
      </c>
      <c r="G174" s="189">
        <f t="shared" si="35"/>
        <v>2785.537837975417</v>
      </c>
      <c r="H174" s="189">
        <f t="shared" si="29"/>
        <v>7008.4132003461491</v>
      </c>
      <c r="I174" s="189">
        <f t="shared" si="30"/>
        <v>869.33865718052084</v>
      </c>
      <c r="J174" s="88">
        <f t="shared" si="31"/>
        <v>2187.2560614661907</v>
      </c>
      <c r="K174" s="189">
        <f t="shared" si="36"/>
        <v>659.46965926573068</v>
      </c>
      <c r="L174" s="88">
        <f t="shared" si="32"/>
        <v>1659.2256627125785</v>
      </c>
      <c r="M174" s="89">
        <f t="shared" si="37"/>
        <v>8667.638863058728</v>
      </c>
      <c r="N174" s="89">
        <f t="shared" si="38"/>
        <v>47909.638863058732</v>
      </c>
      <c r="O174" s="89">
        <f t="shared" si="39"/>
        <v>19041.986829514601</v>
      </c>
      <c r="P174" s="90">
        <f t="shared" si="33"/>
        <v>0.94789250657976898</v>
      </c>
      <c r="Q174" s="227">
        <v>3463.5193132903933</v>
      </c>
      <c r="R174" s="90">
        <f t="shared" si="40"/>
        <v>0.22078083683310001</v>
      </c>
      <c r="S174" s="90">
        <f t="shared" si="40"/>
        <v>0.21447314570478926</v>
      </c>
      <c r="T174" s="92">
        <v>2516</v>
      </c>
      <c r="U174" s="1">
        <v>32145</v>
      </c>
      <c r="V174" s="1">
        <v>12842.588893328006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202</v>
      </c>
      <c r="D175" s="1">
        <v>33034</v>
      </c>
      <c r="E175" s="86">
        <f t="shared" si="34"/>
        <v>16467.597208374875</v>
      </c>
      <c r="F175" s="87">
        <f t="shared" si="28"/>
        <v>0.81974177038071128</v>
      </c>
      <c r="G175" s="189">
        <f t="shared" si="35"/>
        <v>2245.7547547925346</v>
      </c>
      <c r="H175" s="189">
        <f t="shared" si="29"/>
        <v>4504.9840381138238</v>
      </c>
      <c r="I175" s="189">
        <f t="shared" si="30"/>
        <v>564.62240054502263</v>
      </c>
      <c r="J175" s="88">
        <f t="shared" si="31"/>
        <v>1132.6325354933153</v>
      </c>
      <c r="K175" s="189">
        <f t="shared" si="36"/>
        <v>354.75340263023247</v>
      </c>
      <c r="L175" s="88">
        <f t="shared" si="32"/>
        <v>711.63532567624634</v>
      </c>
      <c r="M175" s="89">
        <f t="shared" si="37"/>
        <v>5216.6193637900706</v>
      </c>
      <c r="N175" s="89">
        <f t="shared" si="38"/>
        <v>38250.619363790072</v>
      </c>
      <c r="O175" s="89">
        <f t="shared" si="39"/>
        <v>19068.105365797641</v>
      </c>
      <c r="P175" s="90">
        <f t="shared" si="33"/>
        <v>0.94919266317829953</v>
      </c>
      <c r="Q175" s="227">
        <v>2955.3759389747734</v>
      </c>
      <c r="R175" s="90">
        <f t="shared" si="40"/>
        <v>0.13203796991192898</v>
      </c>
      <c r="S175" s="90">
        <f t="shared" si="40"/>
        <v>0.11905847175242028</v>
      </c>
      <c r="T175" s="92">
        <v>2006</v>
      </c>
      <c r="U175" s="1">
        <v>29181</v>
      </c>
      <c r="V175" s="1">
        <v>14715.582450832073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203</v>
      </c>
      <c r="D176" s="1">
        <v>45549</v>
      </c>
      <c r="E176" s="86">
        <f t="shared" si="34"/>
        <v>20903.625516291879</v>
      </c>
      <c r="F176" s="87">
        <f t="shared" si="28"/>
        <v>1.0405631599603329</v>
      </c>
      <c r="G176" s="189">
        <f t="shared" si="35"/>
        <v>-504.5827961160079</v>
      </c>
      <c r="H176" s="189">
        <f t="shared" si="29"/>
        <v>-1099.4859127367811</v>
      </c>
      <c r="I176" s="189">
        <f t="shared" si="30"/>
        <v>0</v>
      </c>
      <c r="J176" s="88">
        <f t="shared" si="31"/>
        <v>0</v>
      </c>
      <c r="K176" s="189">
        <f t="shared" si="36"/>
        <v>-209.86899791479016</v>
      </c>
      <c r="L176" s="88">
        <f t="shared" si="32"/>
        <v>-457.30454645632778</v>
      </c>
      <c r="M176" s="89">
        <f t="shared" si="37"/>
        <v>-1556.7904591931087</v>
      </c>
      <c r="N176" s="89">
        <f t="shared" si="38"/>
        <v>43992.209540806893</v>
      </c>
      <c r="O176" s="89">
        <f t="shared" si="39"/>
        <v>20189.173722261083</v>
      </c>
      <c r="P176" s="90">
        <f t="shared" si="33"/>
        <v>1.0049984099194069</v>
      </c>
      <c r="Q176" s="227">
        <v>2240.1697208138053</v>
      </c>
      <c r="R176" s="90">
        <f t="shared" si="40"/>
        <v>5.7508358098068348E-2</v>
      </c>
      <c r="S176" s="90">
        <f t="shared" si="40"/>
        <v>3.9066266492870358E-2</v>
      </c>
      <c r="T176" s="92">
        <v>2179</v>
      </c>
      <c r="U176" s="1">
        <v>43072</v>
      </c>
      <c r="V176" s="1">
        <v>20117.702008407286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204</v>
      </c>
      <c r="D177" s="1">
        <v>37063</v>
      </c>
      <c r="E177" s="86">
        <f t="shared" si="34"/>
        <v>16732.731376975171</v>
      </c>
      <c r="F177" s="87">
        <f t="shared" si="28"/>
        <v>0.83293990426792419</v>
      </c>
      <c r="G177" s="189">
        <f t="shared" si="35"/>
        <v>2081.3715702603508</v>
      </c>
      <c r="H177" s="189">
        <f t="shared" si="29"/>
        <v>4610.2380281266778</v>
      </c>
      <c r="I177" s="189">
        <f t="shared" si="30"/>
        <v>471.82544153491904</v>
      </c>
      <c r="J177" s="88">
        <f t="shared" si="31"/>
        <v>1045.0933529998456</v>
      </c>
      <c r="K177" s="189">
        <f t="shared" si="36"/>
        <v>261.95644362012888</v>
      </c>
      <c r="L177" s="88">
        <f t="shared" si="32"/>
        <v>580.23352261858554</v>
      </c>
      <c r="M177" s="89">
        <f t="shared" si="37"/>
        <v>5190.4715507452638</v>
      </c>
      <c r="N177" s="89">
        <f t="shared" si="38"/>
        <v>42253.471550745264</v>
      </c>
      <c r="O177" s="89">
        <f t="shared" si="39"/>
        <v>19076.059390855651</v>
      </c>
      <c r="P177" s="90">
        <f t="shared" si="33"/>
        <v>0.949588607194916</v>
      </c>
      <c r="Q177" s="227">
        <v>3600.1226943315669</v>
      </c>
      <c r="R177" s="90">
        <f t="shared" si="40"/>
        <v>0.15807399075115611</v>
      </c>
      <c r="S177" s="90">
        <f t="shared" si="40"/>
        <v>0.15650549324675275</v>
      </c>
      <c r="T177" s="92">
        <v>2215</v>
      </c>
      <c r="U177" s="1">
        <v>32004</v>
      </c>
      <c r="V177" s="1">
        <v>14468.354430379748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205</v>
      </c>
      <c r="D178" s="1">
        <v>55759</v>
      </c>
      <c r="E178" s="86">
        <f t="shared" si="34"/>
        <v>15800.226693114197</v>
      </c>
      <c r="F178" s="87">
        <f t="shared" si="28"/>
        <v>0.78652068288644994</v>
      </c>
      <c r="G178" s="189">
        <f t="shared" si="35"/>
        <v>2659.5244742541549</v>
      </c>
      <c r="H178" s="189">
        <f t="shared" si="29"/>
        <v>9385.4618696429134</v>
      </c>
      <c r="I178" s="189">
        <f t="shared" si="30"/>
        <v>798.20208088625998</v>
      </c>
      <c r="J178" s="88">
        <f t="shared" si="31"/>
        <v>2816.8551434476117</v>
      </c>
      <c r="K178" s="189">
        <f t="shared" si="36"/>
        <v>588.33308297146982</v>
      </c>
      <c r="L178" s="88">
        <f t="shared" si="32"/>
        <v>2076.2274498063171</v>
      </c>
      <c r="M178" s="89">
        <f t="shared" si="37"/>
        <v>11461.68931944923</v>
      </c>
      <c r="N178" s="89">
        <f t="shared" si="38"/>
        <v>67220.68931944923</v>
      </c>
      <c r="O178" s="89">
        <f t="shared" si="39"/>
        <v>19048.084250339823</v>
      </c>
      <c r="P178" s="90">
        <f t="shared" si="33"/>
        <v>0.9481960305534719</v>
      </c>
      <c r="Q178" s="227">
        <v>6487.8600940388724</v>
      </c>
      <c r="R178" s="90">
        <f t="shared" si="40"/>
        <v>0.15971297836938436</v>
      </c>
      <c r="S178" s="90">
        <f t="shared" si="40"/>
        <v>0.16037022573598642</v>
      </c>
      <c r="T178" s="92">
        <v>3529</v>
      </c>
      <c r="U178" s="1">
        <v>48080</v>
      </c>
      <c r="V178" s="1">
        <v>13616.53922401586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206</v>
      </c>
      <c r="D179" s="1">
        <v>107599</v>
      </c>
      <c r="E179" s="86">
        <f t="shared" si="34"/>
        <v>19376.733297316765</v>
      </c>
      <c r="F179" s="87">
        <f t="shared" si="28"/>
        <v>0.96455587638852913</v>
      </c>
      <c r="G179" s="189">
        <f t="shared" si="35"/>
        <v>442.09037964856265</v>
      </c>
      <c r="H179" s="189">
        <f t="shared" si="29"/>
        <v>2454.9278781884686</v>
      </c>
      <c r="I179" s="189">
        <f t="shared" si="30"/>
        <v>0</v>
      </c>
      <c r="J179" s="88">
        <f t="shared" si="31"/>
        <v>0</v>
      </c>
      <c r="K179" s="189">
        <f t="shared" si="36"/>
        <v>-209.86899791479016</v>
      </c>
      <c r="L179" s="88">
        <f t="shared" si="32"/>
        <v>-1165.4025454208297</v>
      </c>
      <c r="M179" s="89">
        <f t="shared" si="37"/>
        <v>1289.5253327676389</v>
      </c>
      <c r="N179" s="89">
        <f t="shared" si="38"/>
        <v>108888.52533276763</v>
      </c>
      <c r="O179" s="89">
        <f t="shared" si="39"/>
        <v>19608.954679050537</v>
      </c>
      <c r="P179" s="90">
        <f t="shared" si="33"/>
        <v>0.97611564216212143</v>
      </c>
      <c r="Q179" s="227">
        <v>5240.5705459747924</v>
      </c>
      <c r="R179" s="90">
        <f t="shared" si="40"/>
        <v>0.12281122821663362</v>
      </c>
      <c r="S179" s="90">
        <f t="shared" si="40"/>
        <v>0.12948379629355589</v>
      </c>
      <c r="T179" s="92">
        <v>5553</v>
      </c>
      <c r="U179" s="1">
        <v>95830</v>
      </c>
      <c r="V179" s="1">
        <v>17155.388471177943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207</v>
      </c>
      <c r="D180" s="1">
        <v>82274</v>
      </c>
      <c r="E180" s="86">
        <f t="shared" si="34"/>
        <v>14631.691268006403</v>
      </c>
      <c r="F180" s="87">
        <f t="shared" si="28"/>
        <v>0.72835206933527052</v>
      </c>
      <c r="G180" s="189">
        <f t="shared" si="35"/>
        <v>3384.016437820987</v>
      </c>
      <c r="H180" s="189">
        <f t="shared" si="29"/>
        <v>19028.324429867411</v>
      </c>
      <c r="I180" s="189">
        <f t="shared" si="30"/>
        <v>1207.1894796739875</v>
      </c>
      <c r="J180" s="88">
        <f t="shared" si="31"/>
        <v>6788.0264442068319</v>
      </c>
      <c r="K180" s="189">
        <f t="shared" si="36"/>
        <v>997.32048175919738</v>
      </c>
      <c r="L180" s="88">
        <f t="shared" si="32"/>
        <v>5607.9330689319668</v>
      </c>
      <c r="M180" s="89">
        <f t="shared" si="37"/>
        <v>24636.257498799379</v>
      </c>
      <c r="N180" s="89">
        <f t="shared" si="38"/>
        <v>106910.25749879939</v>
      </c>
      <c r="O180" s="89">
        <f t="shared" si="39"/>
        <v>19013.028187586588</v>
      </c>
      <c r="P180" s="90">
        <f t="shared" si="33"/>
        <v>0.94645097214693641</v>
      </c>
      <c r="Q180" s="227">
        <v>12878.286772111243</v>
      </c>
      <c r="R180" s="90">
        <f t="shared" si="40"/>
        <v>0.17463807429827818</v>
      </c>
      <c r="S180" s="90">
        <f t="shared" si="40"/>
        <v>0.20242161758152055</v>
      </c>
      <c r="T180" s="92">
        <v>5623</v>
      </c>
      <c r="U180" s="1">
        <v>70042</v>
      </c>
      <c r="V180" s="1">
        <v>12168.51980542043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208</v>
      </c>
      <c r="D181" s="1">
        <v>54927</v>
      </c>
      <c r="E181" s="86">
        <f t="shared" si="34"/>
        <v>17559.782608695652</v>
      </c>
      <c r="F181" s="87">
        <f t="shared" si="28"/>
        <v>0.8741097502574352</v>
      </c>
      <c r="G181" s="189">
        <f t="shared" si="35"/>
        <v>1568.5998065936526</v>
      </c>
      <c r="H181" s="189">
        <f t="shared" si="29"/>
        <v>4906.5801950249461</v>
      </c>
      <c r="I181" s="189">
        <f t="shared" si="30"/>
        <v>182.35751043275067</v>
      </c>
      <c r="J181" s="88">
        <f t="shared" si="31"/>
        <v>570.4142926336441</v>
      </c>
      <c r="K181" s="189">
        <f t="shared" si="36"/>
        <v>-27.511487482039485</v>
      </c>
      <c r="L181" s="88">
        <f t="shared" si="32"/>
        <v>-86.055932843819505</v>
      </c>
      <c r="M181" s="89">
        <f t="shared" si="37"/>
        <v>4820.5242621811267</v>
      </c>
      <c r="N181" s="89">
        <f t="shared" si="38"/>
        <v>59747.524262181127</v>
      </c>
      <c r="O181" s="89">
        <f t="shared" si="39"/>
        <v>19100.870927807264</v>
      </c>
      <c r="P181" s="90">
        <f t="shared" si="33"/>
        <v>0.95082370257460125</v>
      </c>
      <c r="Q181" s="227">
        <v>4457.2604636779724</v>
      </c>
      <c r="R181" s="90">
        <f t="shared" si="40"/>
        <v>8.7491090520313619E-2</v>
      </c>
      <c r="S181" s="90">
        <f t="shared" si="40"/>
        <v>8.4362119991322954E-2</v>
      </c>
      <c r="T181" s="92">
        <v>3128</v>
      </c>
      <c r="U181" s="1">
        <v>50508</v>
      </c>
      <c r="V181" s="1">
        <v>16193.651811478037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209</v>
      </c>
      <c r="D182" s="1">
        <v>70752</v>
      </c>
      <c r="E182" s="86">
        <f t="shared" si="34"/>
        <v>15910.05172026085</v>
      </c>
      <c r="F182" s="87">
        <f t="shared" si="28"/>
        <v>0.79198767124219638</v>
      </c>
      <c r="G182" s="189">
        <f t="shared" si="35"/>
        <v>2591.4329574232302</v>
      </c>
      <c r="H182" s="189">
        <f t="shared" si="29"/>
        <v>11524.102361661104</v>
      </c>
      <c r="I182" s="189">
        <f t="shared" si="30"/>
        <v>759.76332138493137</v>
      </c>
      <c r="J182" s="88">
        <f t="shared" si="31"/>
        <v>3378.6674901987894</v>
      </c>
      <c r="K182" s="189">
        <f t="shared" si="36"/>
        <v>549.89432347014122</v>
      </c>
      <c r="L182" s="88">
        <f t="shared" si="32"/>
        <v>2445.380056471718</v>
      </c>
      <c r="M182" s="89">
        <f t="shared" si="37"/>
        <v>13969.482418132822</v>
      </c>
      <c r="N182" s="89">
        <f t="shared" si="38"/>
        <v>84721.482418132829</v>
      </c>
      <c r="O182" s="89">
        <f t="shared" si="39"/>
        <v>19051.379001154222</v>
      </c>
      <c r="P182" s="90">
        <f t="shared" si="33"/>
        <v>0.94836004020414422</v>
      </c>
      <c r="Q182" s="227">
        <v>7495.4441678069934</v>
      </c>
      <c r="R182" s="90">
        <f t="shared" si="40"/>
        <v>9.6981254942090325E-2</v>
      </c>
      <c r="S182" s="90">
        <f t="shared" si="40"/>
        <v>8.8594170915098774E-2</v>
      </c>
      <c r="T182" s="92">
        <v>4447</v>
      </c>
      <c r="U182" s="1">
        <v>64497</v>
      </c>
      <c r="V182" s="1">
        <v>14615.227736233855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210</v>
      </c>
      <c r="D183" s="1">
        <v>91788</v>
      </c>
      <c r="E183" s="86">
        <f t="shared" si="34"/>
        <v>17878.457343202183</v>
      </c>
      <c r="F183" s="87">
        <f t="shared" si="28"/>
        <v>0.88997308403554909</v>
      </c>
      <c r="G183" s="189">
        <f t="shared" si="35"/>
        <v>1371.0214711996039</v>
      </c>
      <c r="H183" s="189">
        <f t="shared" si="29"/>
        <v>7038.8242331387664</v>
      </c>
      <c r="I183" s="189">
        <f t="shared" si="30"/>
        <v>70.821353355464993</v>
      </c>
      <c r="J183" s="88">
        <f t="shared" si="31"/>
        <v>363.59682812695729</v>
      </c>
      <c r="K183" s="189">
        <f t="shared" si="36"/>
        <v>-139.04764455932516</v>
      </c>
      <c r="L183" s="88">
        <f t="shared" si="32"/>
        <v>-713.87060716757537</v>
      </c>
      <c r="M183" s="89">
        <f t="shared" si="37"/>
        <v>6324.9536259711913</v>
      </c>
      <c r="N183" s="89">
        <f t="shared" si="38"/>
        <v>98112.953625971189</v>
      </c>
      <c r="O183" s="89">
        <f t="shared" si="39"/>
        <v>19110.431169842461</v>
      </c>
      <c r="P183" s="90">
        <f t="shared" si="33"/>
        <v>0.95129960258794477</v>
      </c>
      <c r="Q183" s="227">
        <v>4689.6408697323204</v>
      </c>
      <c r="R183" s="90">
        <f t="shared" si="40"/>
        <v>5.7160955945868126E-2</v>
      </c>
      <c r="S183" s="90">
        <f t="shared" si="40"/>
        <v>5.5101818906628117E-2</v>
      </c>
      <c r="T183" s="92">
        <v>5134</v>
      </c>
      <c r="U183" s="1">
        <v>86825</v>
      </c>
      <c r="V183" s="1">
        <v>16944.769711163153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211</v>
      </c>
      <c r="D184" s="1">
        <v>103599</v>
      </c>
      <c r="E184" s="86">
        <f t="shared" si="34"/>
        <v>16779.883381924195</v>
      </c>
      <c r="F184" s="87">
        <f t="shared" si="28"/>
        <v>0.8352870874984113</v>
      </c>
      <c r="G184" s="189">
        <f t="shared" si="35"/>
        <v>2052.1373271919556</v>
      </c>
      <c r="H184" s="189">
        <f t="shared" si="29"/>
        <v>12669.895858083135</v>
      </c>
      <c r="I184" s="189">
        <f t="shared" si="30"/>
        <v>455.32223980276046</v>
      </c>
      <c r="J184" s="88">
        <f t="shared" si="31"/>
        <v>2811.1595085422427</v>
      </c>
      <c r="K184" s="189">
        <f t="shared" si="36"/>
        <v>245.45324188797031</v>
      </c>
      <c r="L184" s="88">
        <f t="shared" si="32"/>
        <v>1515.4283154163286</v>
      </c>
      <c r="M184" s="89">
        <f t="shared" si="37"/>
        <v>14185.324173499463</v>
      </c>
      <c r="N184" s="89">
        <f t="shared" si="38"/>
        <v>117784.32417349947</v>
      </c>
      <c r="O184" s="89">
        <f t="shared" si="39"/>
        <v>19077.473951004125</v>
      </c>
      <c r="P184" s="90">
        <f t="shared" si="33"/>
        <v>0.94965902269183078</v>
      </c>
      <c r="Q184" s="227">
        <v>7675.5536725973561</v>
      </c>
      <c r="R184" s="90">
        <f t="shared" si="40"/>
        <v>9.7179712570030607E-2</v>
      </c>
      <c r="S184" s="90">
        <f t="shared" si="40"/>
        <v>9.7712841682066398E-2</v>
      </c>
      <c r="T184" s="92">
        <v>6174</v>
      </c>
      <c r="U184" s="1">
        <v>94423</v>
      </c>
      <c r="V184" s="1">
        <v>15286.223085640278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212</v>
      </c>
      <c r="D185" s="1">
        <v>238395</v>
      </c>
      <c r="E185" s="86">
        <f t="shared" si="34"/>
        <v>16078.437984757535</v>
      </c>
      <c r="F185" s="87">
        <f t="shared" si="28"/>
        <v>0.80036978387342517</v>
      </c>
      <c r="G185" s="189">
        <f t="shared" si="35"/>
        <v>2487.0334734352855</v>
      </c>
      <c r="H185" s="189">
        <f t="shared" si="29"/>
        <v>36875.245310624981</v>
      </c>
      <c r="I185" s="189">
        <f t="shared" si="30"/>
        <v>700.82812881109169</v>
      </c>
      <c r="J185" s="88">
        <f t="shared" si="31"/>
        <v>10391.178665882057</v>
      </c>
      <c r="K185" s="189">
        <f t="shared" si="36"/>
        <v>490.95913089630153</v>
      </c>
      <c r="L185" s="88">
        <f t="shared" si="32"/>
        <v>7279.4510337994634</v>
      </c>
      <c r="M185" s="89">
        <f t="shared" si="37"/>
        <v>44154.696344424447</v>
      </c>
      <c r="N185" s="89">
        <f t="shared" si="38"/>
        <v>282549.69634442445</v>
      </c>
      <c r="O185" s="89">
        <f t="shared" si="39"/>
        <v>19056.430589089126</v>
      </c>
      <c r="P185" s="90">
        <f t="shared" si="33"/>
        <v>0.94861150358308133</v>
      </c>
      <c r="Q185" s="227">
        <v>18230.392256819072</v>
      </c>
      <c r="R185" s="90">
        <f t="shared" si="40"/>
        <v>0.11371949937632268</v>
      </c>
      <c r="S185" s="90">
        <f t="shared" si="40"/>
        <v>0.11469598507753605</v>
      </c>
      <c r="T185" s="92">
        <v>14827</v>
      </c>
      <c r="U185" s="1">
        <v>214053</v>
      </c>
      <c r="V185" s="1">
        <v>14424.056603773584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213</v>
      </c>
      <c r="D186" s="1">
        <v>217691</v>
      </c>
      <c r="E186" s="86">
        <f t="shared" si="34"/>
        <v>15949.227049600702</v>
      </c>
      <c r="F186" s="87">
        <f t="shared" si="28"/>
        <v>0.79393778293256279</v>
      </c>
      <c r="G186" s="189">
        <f t="shared" si="35"/>
        <v>2567.1442532325214</v>
      </c>
      <c r="H186" s="189">
        <f t="shared" si="29"/>
        <v>35038.951912370685</v>
      </c>
      <c r="I186" s="189">
        <f t="shared" si="30"/>
        <v>746.0519561159831</v>
      </c>
      <c r="J186" s="88">
        <f t="shared" si="31"/>
        <v>10182.863149027053</v>
      </c>
      <c r="K186" s="189">
        <f t="shared" si="36"/>
        <v>536.18295820119295</v>
      </c>
      <c r="L186" s="88">
        <f t="shared" si="32"/>
        <v>7318.361196488082</v>
      </c>
      <c r="M186" s="89">
        <f t="shared" si="37"/>
        <v>42357.313108858769</v>
      </c>
      <c r="N186" s="89">
        <f t="shared" si="38"/>
        <v>260048.31310885877</v>
      </c>
      <c r="O186" s="89">
        <f t="shared" si="39"/>
        <v>19052.554261034416</v>
      </c>
      <c r="P186" s="90">
        <f t="shared" si="33"/>
        <v>0.94841854355485511</v>
      </c>
      <c r="Q186" s="227">
        <v>18534.565090262575</v>
      </c>
      <c r="R186" s="90">
        <f t="shared" si="40"/>
        <v>0.15753679598434575</v>
      </c>
      <c r="S186" s="90">
        <f t="shared" si="40"/>
        <v>0.1610987086102775</v>
      </c>
      <c r="T186" s="92">
        <v>13649</v>
      </c>
      <c r="U186" s="1">
        <v>188064</v>
      </c>
      <c r="V186" s="1">
        <v>13736.323131984514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214</v>
      </c>
      <c r="D187" s="1">
        <v>232848</v>
      </c>
      <c r="E187" s="86">
        <f t="shared" si="34"/>
        <v>17045.97364568082</v>
      </c>
      <c r="F187" s="87">
        <f t="shared" si="28"/>
        <v>0.84853281491892374</v>
      </c>
      <c r="G187" s="189">
        <f t="shared" si="35"/>
        <v>1887.1613636628483</v>
      </c>
      <c r="H187" s="189">
        <f t="shared" si="29"/>
        <v>25778.624227634507</v>
      </c>
      <c r="I187" s="189">
        <f t="shared" si="30"/>
        <v>362.1906474879417</v>
      </c>
      <c r="J187" s="88">
        <f t="shared" si="31"/>
        <v>4947.5242446852835</v>
      </c>
      <c r="K187" s="189">
        <f t="shared" si="36"/>
        <v>152.32164957315155</v>
      </c>
      <c r="L187" s="88">
        <f t="shared" si="32"/>
        <v>2080.7137331692502</v>
      </c>
      <c r="M187" s="89">
        <f t="shared" si="37"/>
        <v>27859.337960803758</v>
      </c>
      <c r="N187" s="89">
        <f t="shared" si="38"/>
        <v>260707.33796080376</v>
      </c>
      <c r="O187" s="89">
        <f t="shared" si="39"/>
        <v>19085.456658916817</v>
      </c>
      <c r="P187" s="90">
        <f t="shared" si="33"/>
        <v>0.95005639451444579</v>
      </c>
      <c r="Q187" s="227">
        <v>12222.810182649744</v>
      </c>
      <c r="R187" s="90">
        <f t="shared" si="40"/>
        <v>0.10710244292085469</v>
      </c>
      <c r="S187" s="90">
        <f t="shared" si="40"/>
        <v>0.10167229184649909</v>
      </c>
      <c r="T187" s="92">
        <v>13660</v>
      </c>
      <c r="U187" s="1">
        <v>210322</v>
      </c>
      <c r="V187" s="1">
        <v>15472.816891046863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215</v>
      </c>
      <c r="D188" s="1">
        <v>79076</v>
      </c>
      <c r="E188" s="86">
        <f t="shared" si="34"/>
        <v>14128.283008754692</v>
      </c>
      <c r="F188" s="87">
        <f t="shared" si="28"/>
        <v>0.70329287141819963</v>
      </c>
      <c r="G188" s="189">
        <f t="shared" si="35"/>
        <v>3696.1295585570479</v>
      </c>
      <c r="H188" s="189">
        <f t="shared" si="29"/>
        <v>20687.237139243796</v>
      </c>
      <c r="I188" s="189">
        <f t="shared" si="30"/>
        <v>1383.3823704120866</v>
      </c>
      <c r="J188" s="88">
        <f t="shared" si="31"/>
        <v>7742.7911271964485</v>
      </c>
      <c r="K188" s="189">
        <f t="shared" si="36"/>
        <v>1173.5133724972966</v>
      </c>
      <c r="L188" s="88">
        <f t="shared" si="32"/>
        <v>6568.1543458673696</v>
      </c>
      <c r="M188" s="89">
        <f t="shared" si="37"/>
        <v>27255.391485111166</v>
      </c>
      <c r="N188" s="89">
        <f t="shared" si="38"/>
        <v>106331.39148511116</v>
      </c>
      <c r="O188" s="89">
        <f t="shared" si="39"/>
        <v>18997.925939809033</v>
      </c>
      <c r="P188" s="90">
        <f t="shared" si="33"/>
        <v>0.94569919620942411</v>
      </c>
      <c r="Q188" s="227">
        <v>12070.987462832398</v>
      </c>
      <c r="R188" s="90">
        <f t="shared" si="40"/>
        <v>0.15959116038303051</v>
      </c>
      <c r="S188" s="90">
        <f t="shared" si="40"/>
        <v>0.15751935198499054</v>
      </c>
      <c r="T188" s="92">
        <v>5597</v>
      </c>
      <c r="U188" s="1">
        <v>68193</v>
      </c>
      <c r="V188" s="1">
        <v>12205.655987112941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216</v>
      </c>
      <c r="D189" s="1">
        <v>99396</v>
      </c>
      <c r="E189" s="86">
        <f t="shared" si="34"/>
        <v>15188.875305623473</v>
      </c>
      <c r="F189" s="87">
        <f t="shared" si="28"/>
        <v>0.75608817580208421</v>
      </c>
      <c r="G189" s="189">
        <f t="shared" si="35"/>
        <v>3038.5623344984037</v>
      </c>
      <c r="H189" s="189">
        <f t="shared" si="29"/>
        <v>19884.351916957552</v>
      </c>
      <c r="I189" s="189">
        <f t="shared" si="30"/>
        <v>1012.1750665080134</v>
      </c>
      <c r="J189" s="88">
        <f t="shared" si="31"/>
        <v>6623.6736352284388</v>
      </c>
      <c r="K189" s="189">
        <f t="shared" si="36"/>
        <v>802.30606859322324</v>
      </c>
      <c r="L189" s="88">
        <f t="shared" si="32"/>
        <v>5250.290912874053</v>
      </c>
      <c r="M189" s="89">
        <f t="shared" si="37"/>
        <v>25134.642829831606</v>
      </c>
      <c r="N189" s="89">
        <f t="shared" si="38"/>
        <v>124530.6428298316</v>
      </c>
      <c r="O189" s="89">
        <f t="shared" si="39"/>
        <v>19029.743708715097</v>
      </c>
      <c r="P189" s="90">
        <f t="shared" si="33"/>
        <v>0.94728305534094071</v>
      </c>
      <c r="Q189" s="227">
        <v>13877.767689257682</v>
      </c>
      <c r="R189" s="90">
        <f t="shared" si="40"/>
        <v>0.13922222604270537</v>
      </c>
      <c r="S189" s="90">
        <f t="shared" si="40"/>
        <v>0.13330328415923168</v>
      </c>
      <c r="T189" s="92">
        <v>6544</v>
      </c>
      <c r="U189" s="1">
        <v>87249</v>
      </c>
      <c r="V189" s="1">
        <v>13402.304147465438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217</v>
      </c>
      <c r="D190" s="1">
        <v>48183</v>
      </c>
      <c r="E190" s="86">
        <f t="shared" si="34"/>
        <v>17074.060949681076</v>
      </c>
      <c r="F190" s="87">
        <f t="shared" si="28"/>
        <v>0.84993097495496606</v>
      </c>
      <c r="G190" s="189">
        <f t="shared" si="35"/>
        <v>1869.74723518269</v>
      </c>
      <c r="H190" s="189">
        <f t="shared" si="29"/>
        <v>5276.4266976855506</v>
      </c>
      <c r="I190" s="189">
        <f t="shared" si="30"/>
        <v>352.36009108785237</v>
      </c>
      <c r="J190" s="88">
        <f t="shared" si="31"/>
        <v>994.36017704991934</v>
      </c>
      <c r="K190" s="189">
        <f t="shared" si="36"/>
        <v>142.49109317306221</v>
      </c>
      <c r="L190" s="88">
        <f t="shared" si="32"/>
        <v>402.10986493438156</v>
      </c>
      <c r="M190" s="89">
        <f t="shared" si="37"/>
        <v>5678.5365626199318</v>
      </c>
      <c r="N190" s="89">
        <f t="shared" si="38"/>
        <v>53861.536562619935</v>
      </c>
      <c r="O190" s="89">
        <f t="shared" si="39"/>
        <v>19086.299278036829</v>
      </c>
      <c r="P190" s="90">
        <f t="shared" si="33"/>
        <v>0.95009833931552734</v>
      </c>
      <c r="Q190" s="227">
        <v>4236.6222661442598</v>
      </c>
      <c r="R190" s="90">
        <f t="shared" si="40"/>
        <v>9.322956845305623E-2</v>
      </c>
      <c r="S190" s="90">
        <f t="shared" si="40"/>
        <v>9.8653102811079779E-2</v>
      </c>
      <c r="T190" s="92">
        <v>2822</v>
      </c>
      <c r="U190" s="1">
        <v>44074</v>
      </c>
      <c r="V190" s="1">
        <v>15540.902679830748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218</v>
      </c>
      <c r="D191" s="1">
        <v>18552</v>
      </c>
      <c r="E191" s="86">
        <f t="shared" si="34"/>
        <v>14794.258373205741</v>
      </c>
      <c r="F191" s="87">
        <f t="shared" si="28"/>
        <v>0.73644450959449659</v>
      </c>
      <c r="G191" s="189">
        <f t="shared" si="35"/>
        <v>3283.2248325973974</v>
      </c>
      <c r="H191" s="189">
        <f t="shared" si="29"/>
        <v>4117.1639400771364</v>
      </c>
      <c r="I191" s="189">
        <f t="shared" si="30"/>
        <v>1150.2909928542194</v>
      </c>
      <c r="J191" s="88">
        <f t="shared" si="31"/>
        <v>1442.4649050391913</v>
      </c>
      <c r="K191" s="189">
        <f t="shared" si="36"/>
        <v>940.42199493942928</v>
      </c>
      <c r="L191" s="88">
        <f t="shared" si="32"/>
        <v>1179.2891816540443</v>
      </c>
      <c r="M191" s="89">
        <f t="shared" si="37"/>
        <v>5296.4531217311805</v>
      </c>
      <c r="N191" s="89">
        <f t="shared" si="38"/>
        <v>23848.453121731181</v>
      </c>
      <c r="O191" s="89">
        <f t="shared" si="39"/>
        <v>19017.905200742567</v>
      </c>
      <c r="P191" s="90">
        <f t="shared" si="33"/>
        <v>0.94669374535471318</v>
      </c>
      <c r="Q191" s="227">
        <v>2505.6305321407617</v>
      </c>
      <c r="R191" s="90">
        <f t="shared" si="40"/>
        <v>0.1081113367578545</v>
      </c>
      <c r="S191" s="90">
        <f t="shared" si="40"/>
        <v>0.20708140830241556</v>
      </c>
      <c r="T191" s="92">
        <v>1254</v>
      </c>
      <c r="U191" s="1">
        <v>16742</v>
      </c>
      <c r="V191" s="1">
        <v>12256.222547584188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219</v>
      </c>
      <c r="D192" s="1">
        <v>111369</v>
      </c>
      <c r="E192" s="86">
        <f t="shared" si="34"/>
        <v>17253.137103020916</v>
      </c>
      <c r="F192" s="87">
        <f t="shared" si="28"/>
        <v>0.85884522037366695</v>
      </c>
      <c r="G192" s="189">
        <f t="shared" si="35"/>
        <v>1758.7200201119892</v>
      </c>
      <c r="H192" s="189">
        <f t="shared" si="29"/>
        <v>11352.53772982289</v>
      </c>
      <c r="I192" s="189">
        <f t="shared" si="30"/>
        <v>289.6834374189084</v>
      </c>
      <c r="J192" s="88">
        <f t="shared" si="31"/>
        <v>1869.9065885390537</v>
      </c>
      <c r="K192" s="189">
        <f t="shared" si="36"/>
        <v>79.814439504118241</v>
      </c>
      <c r="L192" s="88">
        <f t="shared" si="32"/>
        <v>515.20220699908327</v>
      </c>
      <c r="M192" s="89">
        <f t="shared" si="37"/>
        <v>11867.739936821974</v>
      </c>
      <c r="N192" s="89">
        <f t="shared" si="38"/>
        <v>123236.73993682198</v>
      </c>
      <c r="O192" s="89">
        <f t="shared" si="39"/>
        <v>19091.671562637021</v>
      </c>
      <c r="P192" s="90">
        <f t="shared" si="33"/>
        <v>0.95036576667808814</v>
      </c>
      <c r="Q192" s="227">
        <v>8904.4975329415865</v>
      </c>
      <c r="R192" s="90">
        <f t="shared" si="40"/>
        <v>9.4890726230620254E-2</v>
      </c>
      <c r="S192" s="90">
        <f t="shared" si="40"/>
        <v>0.11303996057712334</v>
      </c>
      <c r="T192" s="92">
        <v>6455</v>
      </c>
      <c r="U192" s="1">
        <v>101717</v>
      </c>
      <c r="V192" s="1">
        <v>15500.914355379457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220</v>
      </c>
      <c r="D193" s="1">
        <v>38109</v>
      </c>
      <c r="E193" s="86">
        <f t="shared" si="34"/>
        <v>17791.316526610644</v>
      </c>
      <c r="F193" s="87">
        <f t="shared" si="28"/>
        <v>0.88563529471745472</v>
      </c>
      <c r="G193" s="189">
        <f t="shared" si="35"/>
        <v>1425.0487774863575</v>
      </c>
      <c r="H193" s="189">
        <f t="shared" si="29"/>
        <v>3052.4544813757775</v>
      </c>
      <c r="I193" s="189">
        <f t="shared" si="30"/>
        <v>101.32063916250335</v>
      </c>
      <c r="J193" s="88">
        <f t="shared" si="31"/>
        <v>217.02880908608219</v>
      </c>
      <c r="K193" s="189">
        <f t="shared" si="36"/>
        <v>-108.5483587522868</v>
      </c>
      <c r="L193" s="88">
        <f t="shared" si="32"/>
        <v>-232.51058444739832</v>
      </c>
      <c r="M193" s="89">
        <f t="shared" si="37"/>
        <v>2819.9438969283792</v>
      </c>
      <c r="N193" s="89">
        <f t="shared" si="38"/>
        <v>40928.94389692838</v>
      </c>
      <c r="O193" s="89">
        <f t="shared" si="39"/>
        <v>19107.816945344715</v>
      </c>
      <c r="P193" s="90">
        <f t="shared" si="33"/>
        <v>0.95116946890840193</v>
      </c>
      <c r="Q193" s="227">
        <v>1930.4373827360018</v>
      </c>
      <c r="R193" s="90">
        <f t="shared" si="40"/>
        <v>0.10132069473745051</v>
      </c>
      <c r="S193" s="90">
        <f t="shared" si="40"/>
        <v>8.5896035147290273E-2</v>
      </c>
      <c r="T193" s="92">
        <v>2142</v>
      </c>
      <c r="U193" s="1">
        <v>34603</v>
      </c>
      <c r="V193" s="1">
        <v>16383.99621212121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221</v>
      </c>
      <c r="D194" s="1">
        <v>60895</v>
      </c>
      <c r="E194" s="86">
        <f t="shared" si="34"/>
        <v>18391.724554515255</v>
      </c>
      <c r="F194" s="87">
        <f t="shared" si="28"/>
        <v>0.91552305147501079</v>
      </c>
      <c r="G194" s="189">
        <f t="shared" si="35"/>
        <v>1052.795800185499</v>
      </c>
      <c r="H194" s="189">
        <f t="shared" si="29"/>
        <v>3485.8068944141874</v>
      </c>
      <c r="I194" s="189">
        <f t="shared" si="30"/>
        <v>0</v>
      </c>
      <c r="J194" s="88">
        <f t="shared" si="31"/>
        <v>0</v>
      </c>
      <c r="K194" s="189">
        <f t="shared" si="36"/>
        <v>-209.86899791479016</v>
      </c>
      <c r="L194" s="88">
        <f t="shared" si="32"/>
        <v>-694.8762520958702</v>
      </c>
      <c r="M194" s="89">
        <f t="shared" si="37"/>
        <v>2790.930642318317</v>
      </c>
      <c r="N194" s="89">
        <f t="shared" si="38"/>
        <v>63685.930642318315</v>
      </c>
      <c r="O194" s="89">
        <f t="shared" si="39"/>
        <v>19234.651356785962</v>
      </c>
      <c r="P194" s="90">
        <f t="shared" si="33"/>
        <v>0.9574831686949844</v>
      </c>
      <c r="Q194" s="227">
        <v>2467.3729259359798</v>
      </c>
      <c r="R194" s="90">
        <f t="shared" si="40"/>
        <v>6.4765435120910639E-2</v>
      </c>
      <c r="S194" s="90">
        <f t="shared" si="40"/>
        <v>6.0584839936201548E-2</v>
      </c>
      <c r="T194" s="92">
        <v>3311</v>
      </c>
      <c r="U194" s="1">
        <v>57191</v>
      </c>
      <c r="V194" s="1">
        <v>17341.115827774411</v>
      </c>
      <c r="W194" s="196"/>
      <c r="X194" s="89">
        <v>0</v>
      </c>
      <c r="Y194" s="89">
        <f t="shared" si="41"/>
        <v>0</v>
      </c>
    </row>
    <row r="195" spans="2:28" ht="32.15" customHeight="1">
      <c r="B195" s="200">
        <v>3454</v>
      </c>
      <c r="C195" t="s">
        <v>222</v>
      </c>
      <c r="D195" s="1">
        <v>32740</v>
      </c>
      <c r="E195" s="86">
        <f t="shared" si="34"/>
        <v>19866.504854368934</v>
      </c>
      <c r="F195" s="87">
        <f t="shared" si="28"/>
        <v>0.98893625187256629</v>
      </c>
      <c r="G195" s="189">
        <f t="shared" si="35"/>
        <v>138.4320142762181</v>
      </c>
      <c r="H195" s="189">
        <f t="shared" si="29"/>
        <v>228.13595952720743</v>
      </c>
      <c r="I195" s="189">
        <f t="shared" si="30"/>
        <v>0</v>
      </c>
      <c r="J195" s="88">
        <f t="shared" si="31"/>
        <v>0</v>
      </c>
      <c r="K195" s="189">
        <f t="shared" si="36"/>
        <v>-209.86899791479016</v>
      </c>
      <c r="L195" s="88">
        <f t="shared" si="32"/>
        <v>-345.86410856357418</v>
      </c>
      <c r="M195" s="89">
        <f t="shared" si="37"/>
        <v>-117.72814903636674</v>
      </c>
      <c r="N195" s="89">
        <f t="shared" si="38"/>
        <v>32622.271850963632</v>
      </c>
      <c r="O195" s="89">
        <f t="shared" si="39"/>
        <v>19795.06787073036</v>
      </c>
      <c r="P195" s="90">
        <f t="shared" si="33"/>
        <v>0.9853801848460555</v>
      </c>
      <c r="Q195" s="227">
        <v>1860.3202844888251</v>
      </c>
      <c r="R195" s="93">
        <f t="shared" si="40"/>
        <v>5.988993201683393E-2</v>
      </c>
      <c r="S195" s="93">
        <f t="shared" si="40"/>
        <v>5.79605207328227E-2</v>
      </c>
      <c r="T195" s="92">
        <v>1648</v>
      </c>
      <c r="U195" s="1">
        <v>30890</v>
      </c>
      <c r="V195" s="1">
        <v>18778.115501519758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223</v>
      </c>
      <c r="D196" s="1">
        <v>476739</v>
      </c>
      <c r="E196" s="86">
        <f t="shared" si="34"/>
        <v>17002.710510360568</v>
      </c>
      <c r="F196" s="87">
        <f t="shared" si="28"/>
        <v>0.84637921602462918</v>
      </c>
      <c r="G196" s="189">
        <f t="shared" si="35"/>
        <v>1913.9845075614046</v>
      </c>
      <c r="H196" s="189">
        <f t="shared" si="29"/>
        <v>53666.211607514226</v>
      </c>
      <c r="I196" s="189">
        <f t="shared" si="30"/>
        <v>377.33274485003</v>
      </c>
      <c r="J196" s="88">
        <f t="shared" si="31"/>
        <v>10580.032832849991</v>
      </c>
      <c r="K196" s="189">
        <f t="shared" si="36"/>
        <v>167.46374693523984</v>
      </c>
      <c r="L196" s="88">
        <f t="shared" si="32"/>
        <v>4695.5160003171895</v>
      </c>
      <c r="M196" s="89">
        <f t="shared" si="37"/>
        <v>58361.727607831417</v>
      </c>
      <c r="N196" s="89">
        <f t="shared" si="38"/>
        <v>535100.72760783136</v>
      </c>
      <c r="O196" s="89">
        <f t="shared" si="39"/>
        <v>19084.158764857209</v>
      </c>
      <c r="P196" s="90">
        <f t="shared" si="33"/>
        <v>0.94999178654761696</v>
      </c>
      <c r="Q196" s="227">
        <v>16346.650494971967</v>
      </c>
      <c r="R196" s="93">
        <f t="shared" si="40"/>
        <v>0.13650537096105159</v>
      </c>
      <c r="S196" s="94">
        <f t="shared" si="40"/>
        <v>0.13245206887837727</v>
      </c>
      <c r="T196" s="92">
        <v>28039</v>
      </c>
      <c r="U196" s="1">
        <v>419478</v>
      </c>
      <c r="V196" s="1">
        <v>15014.066358853215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224</v>
      </c>
      <c r="D197" s="1">
        <v>474396</v>
      </c>
      <c r="E197" s="86">
        <f t="shared" si="34"/>
        <v>17566.969079800034</v>
      </c>
      <c r="F197" s="87">
        <f t="shared" si="28"/>
        <v>0.87446748614758074</v>
      </c>
      <c r="G197" s="189">
        <f t="shared" si="35"/>
        <v>1564.1441945089359</v>
      </c>
      <c r="H197" s="189">
        <f t="shared" si="29"/>
        <v>42239.713972713813</v>
      </c>
      <c r="I197" s="189">
        <f t="shared" si="30"/>
        <v>179.84224554621704</v>
      </c>
      <c r="J197" s="88">
        <f t="shared" si="31"/>
        <v>4856.6398409755911</v>
      </c>
      <c r="K197" s="189">
        <f t="shared" si="36"/>
        <v>-30.026752368573113</v>
      </c>
      <c r="L197" s="88">
        <f t="shared" si="32"/>
        <v>-810.87244771331689</v>
      </c>
      <c r="M197" s="89">
        <f t="shared" si="37"/>
        <v>41428.841525000498</v>
      </c>
      <c r="N197" s="89">
        <f t="shared" si="38"/>
        <v>515824.84152500052</v>
      </c>
      <c r="O197" s="89">
        <f t="shared" si="39"/>
        <v>19101.0865219404</v>
      </c>
      <c r="P197" s="90">
        <f t="shared" si="33"/>
        <v>0.9508344346513059</v>
      </c>
      <c r="Q197" s="227">
        <v>21314.601810575281</v>
      </c>
      <c r="R197" s="93">
        <f t="shared" si="40"/>
        <v>9.3569691451228093E-2</v>
      </c>
      <c r="S197" s="93">
        <f t="shared" si="40"/>
        <v>8.8183845535174776E-2</v>
      </c>
      <c r="T197" s="92">
        <v>27005</v>
      </c>
      <c r="U197" s="1">
        <v>433805</v>
      </c>
      <c r="V197" s="1">
        <v>16143.3834474546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225</v>
      </c>
      <c r="D198" s="1">
        <v>1111906</v>
      </c>
      <c r="E198" s="86">
        <f t="shared" si="34"/>
        <v>18584.422530503089</v>
      </c>
      <c r="F198" s="87">
        <f t="shared" si="28"/>
        <v>0.92511537863642035</v>
      </c>
      <c r="G198" s="189">
        <f t="shared" si="35"/>
        <v>933.32305507304193</v>
      </c>
      <c r="H198" s="189">
        <f t="shared" si="29"/>
        <v>55840.718385020096</v>
      </c>
      <c r="I198" s="189">
        <f t="shared" si="30"/>
        <v>0</v>
      </c>
      <c r="J198" s="88">
        <f t="shared" si="31"/>
        <v>0</v>
      </c>
      <c r="K198" s="189">
        <f t="shared" si="36"/>
        <v>-209.86899791479016</v>
      </c>
      <c r="L198" s="88">
        <f t="shared" si="32"/>
        <v>-12556.462145241896</v>
      </c>
      <c r="M198" s="89">
        <f t="shared" si="37"/>
        <v>43284.256239778202</v>
      </c>
      <c r="N198" s="89">
        <f t="shared" si="38"/>
        <v>1155190.2562397781</v>
      </c>
      <c r="O198" s="89">
        <f t="shared" si="39"/>
        <v>19307.876587661343</v>
      </c>
      <c r="P198" s="90">
        <f t="shared" si="33"/>
        <v>0.96112825301632032</v>
      </c>
      <c r="Q198" s="227">
        <v>13672.134454470113</v>
      </c>
      <c r="R198" s="93">
        <f t="shared" si="40"/>
        <v>7.0063314223902731E-2</v>
      </c>
      <c r="S198" s="93">
        <f t="shared" si="40"/>
        <v>5.8330712951449232E-2</v>
      </c>
      <c r="T198" s="92">
        <v>59830</v>
      </c>
      <c r="U198" s="1">
        <v>1039103</v>
      </c>
      <c r="V198" s="1">
        <v>17560.127758812992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226</v>
      </c>
      <c r="D199" s="1">
        <v>1162595</v>
      </c>
      <c r="E199" s="86">
        <f t="shared" si="34"/>
        <v>17415.066359088047</v>
      </c>
      <c r="F199" s="87">
        <f t="shared" ref="F199:F262" si="42">E199/E$365</f>
        <v>0.86690590909256482</v>
      </c>
      <c r="G199" s="189">
        <f t="shared" si="35"/>
        <v>1658.3238813503679</v>
      </c>
      <c r="H199" s="189">
        <f t="shared" ref="H199:H262" si="43">G199*T199/1000</f>
        <v>110706.38567118786</v>
      </c>
      <c r="I199" s="189">
        <f t="shared" ref="I199:I262" si="44">IF(E199+Y199&lt;(E$365+Y$365)*0.9,((E$365+Y$365)*0.9-E199-Y199)*0.35,0)</f>
        <v>233.00819779541251</v>
      </c>
      <c r="J199" s="88">
        <f t="shared" ref="J199:J262" si="45">I199*T199/1000</f>
        <v>15555.161268426149</v>
      </c>
      <c r="K199" s="189">
        <f t="shared" si="36"/>
        <v>23.139199880622357</v>
      </c>
      <c r="L199" s="88">
        <f t="shared" ref="L199:L262" si="46">K199*T199/1000</f>
        <v>1544.7267056305875</v>
      </c>
      <c r="M199" s="89">
        <f t="shared" si="37"/>
        <v>112251.11237681845</v>
      </c>
      <c r="N199" s="89">
        <f t="shared" si="38"/>
        <v>1274846.1123768184</v>
      </c>
      <c r="O199" s="89">
        <f t="shared" si="39"/>
        <v>19096.529440319038</v>
      </c>
      <c r="P199" s="90">
        <f t="shared" ref="P199:P262" si="47">O199/O$365</f>
        <v>0.95060758733965534</v>
      </c>
      <c r="Q199" s="227">
        <v>41598.463416788858</v>
      </c>
      <c r="R199" s="93">
        <f t="shared" si="40"/>
        <v>7.4228928353630361E-2</v>
      </c>
      <c r="S199" s="93">
        <f t="shared" si="40"/>
        <v>6.5748766496738748E-2</v>
      </c>
      <c r="T199" s="92">
        <v>66758</v>
      </c>
      <c r="U199" s="1">
        <v>1082260</v>
      </c>
      <c r="V199" s="1">
        <v>16340.686385529434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227</v>
      </c>
      <c r="D200" s="1">
        <v>831811</v>
      </c>
      <c r="E200" s="86">
        <f t="shared" ref="E200:E263" si="48">D200/T200*1000</f>
        <v>17020.892162881115</v>
      </c>
      <c r="F200" s="87">
        <f t="shared" si="42"/>
        <v>0.84728428188439286</v>
      </c>
      <c r="G200" s="189">
        <f t="shared" ref="G200:G263" si="49">($E$365+$Y$365-E200-Y200)*0.62</f>
        <v>1902.7118829986657</v>
      </c>
      <c r="H200" s="189">
        <f t="shared" si="43"/>
        <v>92985.529722144798</v>
      </c>
      <c r="I200" s="189">
        <f t="shared" si="44"/>
        <v>370.96916646783865</v>
      </c>
      <c r="J200" s="88">
        <f t="shared" si="45"/>
        <v>18129.263165283275</v>
      </c>
      <c r="K200" s="189">
        <f t="shared" ref="K200:K263" si="50">I200+J$367</f>
        <v>161.10016855304849</v>
      </c>
      <c r="L200" s="88">
        <f t="shared" si="46"/>
        <v>7872.9652371874799</v>
      </c>
      <c r="M200" s="89">
        <f t="shared" ref="M200:M263" si="51">+H200+L200</f>
        <v>100858.49495933228</v>
      </c>
      <c r="N200" s="89">
        <f t="shared" ref="N200:N263" si="52">D200+M200</f>
        <v>932669.49495933228</v>
      </c>
      <c r="O200" s="89">
        <f t="shared" ref="O200:O263" si="53">N200/T200*1000</f>
        <v>19084.70421443283</v>
      </c>
      <c r="P200" s="90">
        <f t="shared" si="47"/>
        <v>0.95001893852341013</v>
      </c>
      <c r="Q200" s="227">
        <v>44205.898632949684</v>
      </c>
      <c r="R200" s="93">
        <f t="shared" ref="R200:S263" si="54">(D200-U200)/U200</f>
        <v>6.2094282285043031E-2</v>
      </c>
      <c r="S200" s="93">
        <f t="shared" si="54"/>
        <v>5.8725659126578317E-2</v>
      </c>
      <c r="T200" s="92">
        <v>48870</v>
      </c>
      <c r="U200" s="1">
        <v>783180</v>
      </c>
      <c r="V200" s="1">
        <v>16076.773067843578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228</v>
      </c>
      <c r="D201" s="1">
        <v>524909</v>
      </c>
      <c r="E201" s="86">
        <f t="shared" si="48"/>
        <v>19039.827342304761</v>
      </c>
      <c r="F201" s="87">
        <f t="shared" si="42"/>
        <v>0.94778500930217058</v>
      </c>
      <c r="G201" s="189">
        <f t="shared" si="49"/>
        <v>650.97207175600499</v>
      </c>
      <c r="H201" s="189">
        <f t="shared" si="43"/>
        <v>17946.649046241302</v>
      </c>
      <c r="I201" s="189">
        <f t="shared" si="44"/>
        <v>0</v>
      </c>
      <c r="J201" s="88">
        <f t="shared" si="45"/>
        <v>0</v>
      </c>
      <c r="K201" s="189">
        <f t="shared" si="50"/>
        <v>-209.86899791479016</v>
      </c>
      <c r="L201" s="88">
        <f t="shared" si="46"/>
        <v>-5785.8784035128492</v>
      </c>
      <c r="M201" s="89">
        <f t="shared" si="51"/>
        <v>12160.770642728454</v>
      </c>
      <c r="N201" s="89">
        <f t="shared" si="52"/>
        <v>537069.77064272843</v>
      </c>
      <c r="O201" s="89">
        <f t="shared" si="53"/>
        <v>19480.930416145977</v>
      </c>
      <c r="P201" s="90">
        <f t="shared" si="47"/>
        <v>0.96974271266930523</v>
      </c>
      <c r="Q201" s="227">
        <v>3940.7725989517694</v>
      </c>
      <c r="R201" s="93">
        <f t="shared" si="54"/>
        <v>4.3473680025445292E-2</v>
      </c>
      <c r="S201" s="93">
        <f t="shared" si="54"/>
        <v>4.0899912016386979E-2</v>
      </c>
      <c r="T201" s="92">
        <v>27569</v>
      </c>
      <c r="U201" s="1">
        <v>503040</v>
      </c>
      <c r="V201" s="1">
        <v>18291.6984836915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229</v>
      </c>
      <c r="D202" s="1">
        <v>677209</v>
      </c>
      <c r="E202" s="86">
        <f t="shared" si="48"/>
        <v>18161.093083751239</v>
      </c>
      <c r="F202" s="87">
        <f t="shared" si="42"/>
        <v>0.9040424300001636</v>
      </c>
      <c r="G202" s="189">
        <f t="shared" si="49"/>
        <v>1195.7873120591889</v>
      </c>
      <c r="H202" s="189">
        <f t="shared" si="43"/>
        <v>44589.713079375098</v>
      </c>
      <c r="I202" s="189">
        <f t="shared" si="44"/>
        <v>0</v>
      </c>
      <c r="J202" s="88">
        <f t="shared" si="45"/>
        <v>0</v>
      </c>
      <c r="K202" s="189">
        <f t="shared" si="50"/>
        <v>-209.86899791479016</v>
      </c>
      <c r="L202" s="88">
        <f t="shared" si="46"/>
        <v>-7825.8050632446102</v>
      </c>
      <c r="M202" s="89">
        <f t="shared" si="51"/>
        <v>36763.908016130488</v>
      </c>
      <c r="N202" s="89">
        <f t="shared" si="52"/>
        <v>713972.90801613044</v>
      </c>
      <c r="O202" s="89">
        <f t="shared" si="53"/>
        <v>19147.01139789564</v>
      </c>
      <c r="P202" s="90">
        <f t="shared" si="47"/>
        <v>0.95312053253454276</v>
      </c>
      <c r="Q202" s="227">
        <v>15796.519907951391</v>
      </c>
      <c r="R202" s="93">
        <f t="shared" si="54"/>
        <v>0.10605184589956164</v>
      </c>
      <c r="S202" s="94">
        <f t="shared" si="54"/>
        <v>0.10320433115777813</v>
      </c>
      <c r="T202" s="92">
        <v>37289</v>
      </c>
      <c r="U202" s="1">
        <v>612276</v>
      </c>
      <c r="V202" s="1">
        <v>16462.129970693411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230</v>
      </c>
      <c r="D203" s="1">
        <v>947595</v>
      </c>
      <c r="E203" s="86">
        <f t="shared" si="48"/>
        <v>16663.647873949285</v>
      </c>
      <c r="F203" s="87">
        <f t="shared" si="42"/>
        <v>0.82950099133132771</v>
      </c>
      <c r="G203" s="189">
        <f t="shared" si="49"/>
        <v>2124.2033421364004</v>
      </c>
      <c r="H203" s="189">
        <f t="shared" si="43"/>
        <v>120794.94725392855</v>
      </c>
      <c r="I203" s="189">
        <f t="shared" si="44"/>
        <v>496.00466759397909</v>
      </c>
      <c r="J203" s="88">
        <f t="shared" si="45"/>
        <v>28205.801427399216</v>
      </c>
      <c r="K203" s="189">
        <f t="shared" si="50"/>
        <v>286.13566967918894</v>
      </c>
      <c r="L203" s="88">
        <f t="shared" si="46"/>
        <v>16271.390991976759</v>
      </c>
      <c r="M203" s="89">
        <f t="shared" si="51"/>
        <v>137066.3382459053</v>
      </c>
      <c r="N203" s="89">
        <f t="shared" si="52"/>
        <v>1084661.3382459052</v>
      </c>
      <c r="O203" s="89">
        <f t="shared" si="53"/>
        <v>19073.986885764873</v>
      </c>
      <c r="P203" s="90">
        <f t="shared" si="47"/>
        <v>0.94948543980681799</v>
      </c>
      <c r="Q203" s="227">
        <v>57186.198517317869</v>
      </c>
      <c r="R203" s="93">
        <f t="shared" si="54"/>
        <v>0.11072495229343172</v>
      </c>
      <c r="S203" s="93">
        <f t="shared" si="54"/>
        <v>0.10590046906590618</v>
      </c>
      <c r="T203" s="92">
        <v>56866</v>
      </c>
      <c r="U203" s="1">
        <v>853132</v>
      </c>
      <c r="V203" s="1">
        <v>15067.945389356928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231</v>
      </c>
      <c r="D204" s="1">
        <v>228284</v>
      </c>
      <c r="E204" s="86">
        <f t="shared" si="48"/>
        <v>17121.728043201081</v>
      </c>
      <c r="F204" s="87">
        <f t="shared" si="42"/>
        <v>0.85230379881849361</v>
      </c>
      <c r="G204" s="189">
        <f t="shared" si="49"/>
        <v>1840.1936372002865</v>
      </c>
      <c r="H204" s="189">
        <f t="shared" si="43"/>
        <v>24535.30176479142</v>
      </c>
      <c r="I204" s="189">
        <f t="shared" si="44"/>
        <v>335.67660835585048</v>
      </c>
      <c r="J204" s="88">
        <f t="shared" si="45"/>
        <v>4475.576219208554</v>
      </c>
      <c r="K204" s="189">
        <f t="shared" si="50"/>
        <v>125.80761044106032</v>
      </c>
      <c r="L204" s="88">
        <f t="shared" si="46"/>
        <v>1677.3928700106571</v>
      </c>
      <c r="M204" s="89">
        <f t="shared" si="51"/>
        <v>26212.694634802079</v>
      </c>
      <c r="N204" s="89">
        <f t="shared" si="52"/>
        <v>254496.69463480209</v>
      </c>
      <c r="O204" s="89">
        <f t="shared" si="53"/>
        <v>19087.729290842428</v>
      </c>
      <c r="P204" s="90">
        <f t="shared" si="47"/>
        <v>0.95016952403143307</v>
      </c>
      <c r="Q204" s="227">
        <v>14437.864254412088</v>
      </c>
      <c r="R204" s="93">
        <f t="shared" si="54"/>
        <v>0.11862795540855078</v>
      </c>
      <c r="S204" s="93">
        <f t="shared" si="54"/>
        <v>0.11300670940147275</v>
      </c>
      <c r="T204" s="92">
        <v>13333</v>
      </c>
      <c r="U204" s="1">
        <v>204075</v>
      </c>
      <c r="V204" s="1">
        <v>15383.310719131614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232</v>
      </c>
      <c r="D205" s="1">
        <v>40063</v>
      </c>
      <c r="E205" s="86">
        <f t="shared" si="48"/>
        <v>16769.778149853493</v>
      </c>
      <c r="F205" s="87">
        <f t="shared" si="42"/>
        <v>0.83478405838475689</v>
      </c>
      <c r="G205" s="189">
        <f t="shared" si="49"/>
        <v>2058.402571075791</v>
      </c>
      <c r="H205" s="189">
        <f t="shared" si="43"/>
        <v>4917.5237423000644</v>
      </c>
      <c r="I205" s="189">
        <f t="shared" si="44"/>
        <v>458.85907102750622</v>
      </c>
      <c r="J205" s="88">
        <f t="shared" si="45"/>
        <v>1096.2143206847124</v>
      </c>
      <c r="K205" s="189">
        <f t="shared" si="50"/>
        <v>248.99007311271606</v>
      </c>
      <c r="L205" s="88">
        <f t="shared" si="46"/>
        <v>594.83728466627861</v>
      </c>
      <c r="M205" s="89">
        <f t="shared" si="51"/>
        <v>5512.3610269663432</v>
      </c>
      <c r="N205" s="89">
        <f t="shared" si="52"/>
        <v>45575.36102696634</v>
      </c>
      <c r="O205" s="89">
        <f t="shared" si="53"/>
        <v>19077.170794042002</v>
      </c>
      <c r="P205" s="90">
        <f t="shared" si="47"/>
        <v>0.94964393181842111</v>
      </c>
      <c r="Q205" s="227">
        <v>1854.5896102745501</v>
      </c>
      <c r="R205" s="93">
        <f t="shared" si="54"/>
        <v>0.15352278943882985</v>
      </c>
      <c r="S205" s="93">
        <f t="shared" si="54"/>
        <v>0.15014285661083812</v>
      </c>
      <c r="T205" s="92">
        <v>2389</v>
      </c>
      <c r="U205" s="1">
        <v>34731</v>
      </c>
      <c r="V205" s="1">
        <v>14580.604534005039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233</v>
      </c>
      <c r="D206" s="1">
        <v>256433</v>
      </c>
      <c r="E206" s="86">
        <f t="shared" si="48"/>
        <v>17919.846261355695</v>
      </c>
      <c r="F206" s="87">
        <f t="shared" si="42"/>
        <v>0.89203338613135497</v>
      </c>
      <c r="G206" s="189">
        <f t="shared" si="49"/>
        <v>1345.3603419444262</v>
      </c>
      <c r="H206" s="189">
        <f t="shared" si="43"/>
        <v>19252.106493224739</v>
      </c>
      <c r="I206" s="189">
        <f t="shared" si="44"/>
        <v>56.335232001735669</v>
      </c>
      <c r="J206" s="88">
        <f t="shared" si="45"/>
        <v>806.15716994483751</v>
      </c>
      <c r="K206" s="189">
        <f t="shared" si="50"/>
        <v>-153.53376591305448</v>
      </c>
      <c r="L206" s="88">
        <f t="shared" si="46"/>
        <v>-2197.0681902158099</v>
      </c>
      <c r="M206" s="89">
        <f t="shared" si="51"/>
        <v>17055.038303008929</v>
      </c>
      <c r="N206" s="89">
        <f t="shared" si="52"/>
        <v>273488.03830300894</v>
      </c>
      <c r="O206" s="89">
        <f t="shared" si="53"/>
        <v>19111.672837387068</v>
      </c>
      <c r="P206" s="90">
        <f t="shared" si="47"/>
        <v>0.951361411650819</v>
      </c>
      <c r="Q206" s="227">
        <v>6529.572914620645</v>
      </c>
      <c r="R206" s="93">
        <f t="shared" si="54"/>
        <v>8.1247575517363516E-2</v>
      </c>
      <c r="S206" s="93">
        <f t="shared" si="54"/>
        <v>7.814966142957798E-2</v>
      </c>
      <c r="T206" s="92">
        <v>14310</v>
      </c>
      <c r="U206" s="1">
        <v>237164</v>
      </c>
      <c r="V206" s="1">
        <v>16620.926483986263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234</v>
      </c>
      <c r="D207" s="1">
        <v>168819</v>
      </c>
      <c r="E207" s="86">
        <f t="shared" si="48"/>
        <v>16161.114302125217</v>
      </c>
      <c r="F207" s="87">
        <f t="shared" si="42"/>
        <v>0.80448533454605597</v>
      </c>
      <c r="G207" s="189">
        <f t="shared" si="49"/>
        <v>2435.7741566673221</v>
      </c>
      <c r="H207" s="189">
        <f t="shared" si="43"/>
        <v>25444.096840546845</v>
      </c>
      <c r="I207" s="189">
        <f t="shared" si="44"/>
        <v>671.89141773240272</v>
      </c>
      <c r="J207" s="88">
        <f t="shared" si="45"/>
        <v>7018.5777496326791</v>
      </c>
      <c r="K207" s="189">
        <f t="shared" si="50"/>
        <v>462.02241981761256</v>
      </c>
      <c r="L207" s="88">
        <f t="shared" si="46"/>
        <v>4826.2861974147809</v>
      </c>
      <c r="M207" s="89">
        <f t="shared" si="51"/>
        <v>30270.383037961627</v>
      </c>
      <c r="N207" s="89">
        <f t="shared" si="52"/>
        <v>199089.38303796161</v>
      </c>
      <c r="O207" s="89">
        <f t="shared" si="53"/>
        <v>19058.91087861015</v>
      </c>
      <c r="P207" s="90">
        <f t="shared" si="47"/>
        <v>0.9487349701032598</v>
      </c>
      <c r="Q207" s="227">
        <v>14246.558643335236</v>
      </c>
      <c r="R207" s="93">
        <f t="shared" si="54"/>
        <v>5.0405057305342275E-2</v>
      </c>
      <c r="S207" s="93">
        <f t="shared" si="54"/>
        <v>5.0304501584750277E-2</v>
      </c>
      <c r="T207" s="92">
        <v>10446</v>
      </c>
      <c r="U207" s="1">
        <v>160718</v>
      </c>
      <c r="V207" s="1">
        <v>15387.075155576831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235</v>
      </c>
      <c r="D208" s="1">
        <v>61249</v>
      </c>
      <c r="E208" s="86">
        <f t="shared" si="48"/>
        <v>15059.995082370298</v>
      </c>
      <c r="F208" s="87">
        <f t="shared" si="42"/>
        <v>0.74967263739415613</v>
      </c>
      <c r="G208" s="189">
        <f t="shared" si="49"/>
        <v>3118.468072915372</v>
      </c>
      <c r="H208" s="189">
        <f t="shared" si="43"/>
        <v>12682.809652546817</v>
      </c>
      <c r="I208" s="189">
        <f t="shared" si="44"/>
        <v>1057.2831446466244</v>
      </c>
      <c r="J208" s="88">
        <f t="shared" si="45"/>
        <v>4299.9705492778212</v>
      </c>
      <c r="K208" s="189">
        <f t="shared" si="50"/>
        <v>847.41414673183419</v>
      </c>
      <c r="L208" s="88">
        <f t="shared" si="46"/>
        <v>3446.4333347583697</v>
      </c>
      <c r="M208" s="89">
        <f t="shared" si="51"/>
        <v>16129.242987305188</v>
      </c>
      <c r="N208" s="89">
        <f t="shared" si="52"/>
        <v>77378.242987305188</v>
      </c>
      <c r="O208" s="89">
        <f t="shared" si="53"/>
        <v>19025.877302017503</v>
      </c>
      <c r="P208" s="90">
        <f t="shared" si="47"/>
        <v>0.94709058918870292</v>
      </c>
      <c r="Q208" s="227">
        <v>7059.4073398855471</v>
      </c>
      <c r="R208" s="93">
        <f t="shared" si="54"/>
        <v>0.14253469631398299</v>
      </c>
      <c r="S208" s="93">
        <f t="shared" si="54"/>
        <v>0.14787233074475906</v>
      </c>
      <c r="T208" s="92">
        <v>4067</v>
      </c>
      <c r="U208" s="1">
        <v>53608</v>
      </c>
      <c r="V208" s="1">
        <v>13119.921683798335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236</v>
      </c>
      <c r="D209" s="1">
        <v>106877</v>
      </c>
      <c r="E209" s="86">
        <f t="shared" si="48"/>
        <v>16297.194266544679</v>
      </c>
      <c r="F209" s="87">
        <f t="shared" si="42"/>
        <v>0.8112592694155476</v>
      </c>
      <c r="G209" s="189">
        <f t="shared" si="49"/>
        <v>2351.4045787272562</v>
      </c>
      <c r="H209" s="189">
        <f t="shared" si="43"/>
        <v>15420.511227293346</v>
      </c>
      <c r="I209" s="189">
        <f t="shared" si="44"/>
        <v>624.26343018559135</v>
      </c>
      <c r="J209" s="88">
        <f t="shared" si="45"/>
        <v>4093.9195751571083</v>
      </c>
      <c r="K209" s="189">
        <f t="shared" si="50"/>
        <v>414.39443227080119</v>
      </c>
      <c r="L209" s="88">
        <f t="shared" si="46"/>
        <v>2717.5986868319142</v>
      </c>
      <c r="M209" s="89">
        <f t="shared" si="51"/>
        <v>18138.10991412526</v>
      </c>
      <c r="N209" s="89">
        <f t="shared" si="52"/>
        <v>125015.10991412526</v>
      </c>
      <c r="O209" s="89">
        <f t="shared" si="53"/>
        <v>19062.993277542737</v>
      </c>
      <c r="P209" s="90">
        <f t="shared" si="47"/>
        <v>0.94893818814934472</v>
      </c>
      <c r="Q209" s="227">
        <v>9950.8996250232158</v>
      </c>
      <c r="R209" s="93">
        <f t="shared" si="54"/>
        <v>9.0570504382608344E-2</v>
      </c>
      <c r="S209" s="94">
        <f t="shared" si="54"/>
        <v>8.7410876510807645E-2</v>
      </c>
      <c r="T209" s="92">
        <v>6558</v>
      </c>
      <c r="U209" s="1">
        <v>98001</v>
      </c>
      <c r="V209" s="1">
        <v>14987.153999082428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237</v>
      </c>
      <c r="D210" s="1">
        <v>166201</v>
      </c>
      <c r="E210" s="86">
        <f t="shared" si="48"/>
        <v>14925.999101930849</v>
      </c>
      <c r="F210" s="87">
        <f t="shared" si="42"/>
        <v>0.74300244132126014</v>
      </c>
      <c r="G210" s="189">
        <f t="shared" si="49"/>
        <v>3201.5455807878307</v>
      </c>
      <c r="H210" s="189">
        <f t="shared" si="43"/>
        <v>35649.210042072496</v>
      </c>
      <c r="I210" s="189">
        <f t="shared" si="44"/>
        <v>1104.1817378004316</v>
      </c>
      <c r="J210" s="88">
        <f t="shared" si="45"/>
        <v>12295.063650407807</v>
      </c>
      <c r="K210" s="189">
        <f t="shared" si="50"/>
        <v>894.31273988564146</v>
      </c>
      <c r="L210" s="88">
        <f t="shared" si="46"/>
        <v>9958.172358626618</v>
      </c>
      <c r="M210" s="89">
        <f t="shared" si="51"/>
        <v>45607.382400699113</v>
      </c>
      <c r="N210" s="89">
        <f t="shared" si="52"/>
        <v>211808.38240069911</v>
      </c>
      <c r="O210" s="89">
        <f t="shared" si="53"/>
        <v>19021.85742260432</v>
      </c>
      <c r="P210" s="90">
        <f t="shared" si="47"/>
        <v>0.94689048330651604</v>
      </c>
      <c r="Q210" s="227">
        <v>18440.920339224373</v>
      </c>
      <c r="R210" s="90">
        <f t="shared" si="54"/>
        <v>0.12831636116768499</v>
      </c>
      <c r="S210" s="90">
        <f t="shared" si="54"/>
        <v>0.10490898986730474</v>
      </c>
      <c r="T210" s="92">
        <v>11135</v>
      </c>
      <c r="U210" s="1">
        <v>147300</v>
      </c>
      <c r="V210" s="1">
        <v>13508.804108584005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238</v>
      </c>
      <c r="D211" s="1">
        <v>51526</v>
      </c>
      <c r="E211" s="86">
        <f t="shared" si="48"/>
        <v>17284.80375712848</v>
      </c>
      <c r="F211" s="87">
        <f t="shared" si="42"/>
        <v>0.8604215571501681</v>
      </c>
      <c r="G211" s="189">
        <f t="shared" si="49"/>
        <v>1739.086694565299</v>
      </c>
      <c r="H211" s="189">
        <f t="shared" si="43"/>
        <v>5184.2174364991561</v>
      </c>
      <c r="I211" s="189">
        <f t="shared" si="44"/>
        <v>278.60010848126075</v>
      </c>
      <c r="J211" s="88">
        <f t="shared" si="45"/>
        <v>830.50692338263821</v>
      </c>
      <c r="K211" s="189">
        <f t="shared" si="50"/>
        <v>68.731110566470591</v>
      </c>
      <c r="L211" s="88">
        <f t="shared" si="46"/>
        <v>204.88744059864882</v>
      </c>
      <c r="M211" s="89">
        <f t="shared" si="51"/>
        <v>5389.104877097805</v>
      </c>
      <c r="N211" s="89">
        <f t="shared" si="52"/>
        <v>56915.104877097809</v>
      </c>
      <c r="O211" s="89">
        <f t="shared" si="53"/>
        <v>19092.62156226025</v>
      </c>
      <c r="P211" s="90">
        <f t="shared" si="47"/>
        <v>0.95041305678138333</v>
      </c>
      <c r="Q211" s="227">
        <v>4456.5279962353034</v>
      </c>
      <c r="R211" s="90">
        <f t="shared" si="54"/>
        <v>5.9747845581127494E-2</v>
      </c>
      <c r="S211" s="90">
        <f t="shared" si="54"/>
        <v>5.9036844007440095E-2</v>
      </c>
      <c r="T211" s="92">
        <v>2981</v>
      </c>
      <c r="U211" s="1">
        <v>48621</v>
      </c>
      <c r="V211" s="1">
        <v>16321.248741188318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239</v>
      </c>
      <c r="D212" s="1">
        <v>32841</v>
      </c>
      <c r="E212" s="86">
        <f t="shared" si="48"/>
        <v>19952.004860267316</v>
      </c>
      <c r="F212" s="87">
        <f t="shared" si="42"/>
        <v>0.99319236315072268</v>
      </c>
      <c r="G212" s="189">
        <f t="shared" si="49"/>
        <v>85.422010619221041</v>
      </c>
      <c r="H212" s="189">
        <f t="shared" si="43"/>
        <v>140.60462947923784</v>
      </c>
      <c r="I212" s="189">
        <f t="shared" si="44"/>
        <v>0</v>
      </c>
      <c r="J212" s="88">
        <f t="shared" si="45"/>
        <v>0</v>
      </c>
      <c r="K212" s="189">
        <f t="shared" si="50"/>
        <v>-209.86899791479016</v>
      </c>
      <c r="L212" s="88">
        <f t="shared" si="46"/>
        <v>-345.44437056774461</v>
      </c>
      <c r="M212" s="89">
        <f t="shared" si="51"/>
        <v>-204.83974108850677</v>
      </c>
      <c r="N212" s="89">
        <f t="shared" si="52"/>
        <v>32636.160258911492</v>
      </c>
      <c r="O212" s="89">
        <f t="shared" si="53"/>
        <v>19827.557872971745</v>
      </c>
      <c r="P212" s="90">
        <f t="shared" si="47"/>
        <v>0.98699750713175494</v>
      </c>
      <c r="Q212" s="227">
        <v>1496.0413035610486</v>
      </c>
      <c r="R212" s="90">
        <f t="shared" si="54"/>
        <v>7.4604888583488765E-2</v>
      </c>
      <c r="S212" s="90">
        <f t="shared" si="54"/>
        <v>6.4159154551085618E-2</v>
      </c>
      <c r="T212" s="92">
        <v>1646</v>
      </c>
      <c r="U212" s="1">
        <v>30561</v>
      </c>
      <c r="V212" s="1">
        <v>18749.079754601225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240</v>
      </c>
      <c r="D213" s="1">
        <v>145625</v>
      </c>
      <c r="E213" s="86">
        <f t="shared" si="48"/>
        <v>26338.397540242357</v>
      </c>
      <c r="F213" s="87">
        <f t="shared" si="42"/>
        <v>1.3111010887276824</v>
      </c>
      <c r="G213" s="189">
        <f t="shared" si="49"/>
        <v>-3874.1414509653041</v>
      </c>
      <c r="H213" s="189">
        <f t="shared" si="43"/>
        <v>-21420.128082387168</v>
      </c>
      <c r="I213" s="189">
        <f t="shared" si="44"/>
        <v>0</v>
      </c>
      <c r="J213" s="88">
        <f t="shared" si="45"/>
        <v>0</v>
      </c>
      <c r="K213" s="189">
        <f t="shared" si="50"/>
        <v>-209.86899791479016</v>
      </c>
      <c r="L213" s="88">
        <f t="shared" si="46"/>
        <v>-1160.3656894708749</v>
      </c>
      <c r="M213" s="89">
        <f t="shared" si="51"/>
        <v>-22580.493771858044</v>
      </c>
      <c r="N213" s="89">
        <f t="shared" si="52"/>
        <v>123044.50622814195</v>
      </c>
      <c r="O213" s="89">
        <f t="shared" si="53"/>
        <v>22254.387091362263</v>
      </c>
      <c r="P213" s="90">
        <f t="shared" si="47"/>
        <v>1.1078028228509995</v>
      </c>
      <c r="Q213" s="227">
        <v>2846.4027748414665</v>
      </c>
      <c r="R213" s="90">
        <f t="shared" si="54"/>
        <v>6.9498097854026816E-2</v>
      </c>
      <c r="S213" s="90">
        <f t="shared" si="54"/>
        <v>7.0271834947789949E-2</v>
      </c>
      <c r="T213" s="92">
        <v>5529</v>
      </c>
      <c r="U213" s="1">
        <v>136162</v>
      </c>
      <c r="V213" s="1">
        <v>24609.072835712992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241</v>
      </c>
      <c r="D214" s="1">
        <v>45888</v>
      </c>
      <c r="E214" s="86">
        <f t="shared" si="48"/>
        <v>18555.6004852406</v>
      </c>
      <c r="F214" s="87">
        <f t="shared" si="42"/>
        <v>0.92368064385936066</v>
      </c>
      <c r="G214" s="189">
        <f t="shared" si="49"/>
        <v>951.19272313578472</v>
      </c>
      <c r="H214" s="189">
        <f t="shared" si="43"/>
        <v>2352.2996043147955</v>
      </c>
      <c r="I214" s="189">
        <f t="shared" si="44"/>
        <v>0</v>
      </c>
      <c r="J214" s="88">
        <f t="shared" si="45"/>
        <v>0</v>
      </c>
      <c r="K214" s="189">
        <f t="shared" si="50"/>
        <v>-209.86899791479016</v>
      </c>
      <c r="L214" s="88">
        <f t="shared" si="46"/>
        <v>-519.00603184327611</v>
      </c>
      <c r="M214" s="89">
        <f t="shared" si="51"/>
        <v>1833.2935724715194</v>
      </c>
      <c r="N214" s="89">
        <f t="shared" si="52"/>
        <v>47721.293572471521</v>
      </c>
      <c r="O214" s="89">
        <f t="shared" si="53"/>
        <v>19296.924210461595</v>
      </c>
      <c r="P214" s="90">
        <f t="shared" si="47"/>
        <v>0.96058305380103748</v>
      </c>
      <c r="Q214" s="227">
        <v>788.97991719712559</v>
      </c>
      <c r="R214" s="90">
        <f t="shared" si="54"/>
        <v>0.11338105058837802</v>
      </c>
      <c r="S214" s="90">
        <f t="shared" si="54"/>
        <v>0.10662782949706179</v>
      </c>
      <c r="T214" s="92">
        <v>2473</v>
      </c>
      <c r="U214" s="1">
        <v>41215</v>
      </c>
      <c r="V214" s="1">
        <v>16767.697314890152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242</v>
      </c>
      <c r="D215" s="1">
        <v>29752</v>
      </c>
      <c r="E215" s="86">
        <f t="shared" si="48"/>
        <v>20021.534320323015</v>
      </c>
      <c r="F215" s="87">
        <f t="shared" si="42"/>
        <v>0.99665347541612881</v>
      </c>
      <c r="G215" s="189">
        <f t="shared" si="49"/>
        <v>42.313745384687643</v>
      </c>
      <c r="H215" s="189">
        <f t="shared" si="43"/>
        <v>62.878225641645841</v>
      </c>
      <c r="I215" s="189">
        <f t="shared" si="44"/>
        <v>0</v>
      </c>
      <c r="J215" s="88">
        <f t="shared" si="45"/>
        <v>0</v>
      </c>
      <c r="K215" s="189">
        <f t="shared" si="50"/>
        <v>-209.86899791479016</v>
      </c>
      <c r="L215" s="88">
        <f t="shared" si="46"/>
        <v>-311.86533090137817</v>
      </c>
      <c r="M215" s="89">
        <f t="shared" si="51"/>
        <v>-248.98710525973235</v>
      </c>
      <c r="N215" s="89">
        <f t="shared" si="52"/>
        <v>29503.012894740266</v>
      </c>
      <c r="O215" s="89">
        <f t="shared" si="53"/>
        <v>19853.979067792909</v>
      </c>
      <c r="P215" s="90">
        <f t="shared" si="47"/>
        <v>0.9883127297926092</v>
      </c>
      <c r="Q215" s="227">
        <v>1441.6428293388321</v>
      </c>
      <c r="R215" s="90">
        <f t="shared" si="54"/>
        <v>0.12339525751397069</v>
      </c>
      <c r="S215" s="90">
        <f t="shared" si="54"/>
        <v>0.11205546689303555</v>
      </c>
      <c r="T215" s="92">
        <v>1486</v>
      </c>
      <c r="U215" s="1">
        <v>26484</v>
      </c>
      <c r="V215" s="1">
        <v>18004.078857919783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243</v>
      </c>
      <c r="D216" s="1">
        <v>24727</v>
      </c>
      <c r="E216" s="86">
        <f t="shared" si="48"/>
        <v>19687.101910828027</v>
      </c>
      <c r="F216" s="87">
        <f t="shared" si="42"/>
        <v>0.98000573913966182</v>
      </c>
      <c r="G216" s="189">
        <f t="shared" si="49"/>
        <v>249.66183927158016</v>
      </c>
      <c r="H216" s="189">
        <f t="shared" si="43"/>
        <v>313.57527012510468</v>
      </c>
      <c r="I216" s="189">
        <f t="shared" si="44"/>
        <v>0</v>
      </c>
      <c r="J216" s="88">
        <f t="shared" si="45"/>
        <v>0</v>
      </c>
      <c r="K216" s="189">
        <f t="shared" si="50"/>
        <v>-209.86899791479016</v>
      </c>
      <c r="L216" s="88">
        <f t="shared" si="46"/>
        <v>-263.59546138097642</v>
      </c>
      <c r="M216" s="89">
        <f t="shared" si="51"/>
        <v>49.979808744128263</v>
      </c>
      <c r="N216" s="89">
        <f t="shared" si="52"/>
        <v>24776.979808744127</v>
      </c>
      <c r="O216" s="89">
        <f t="shared" si="53"/>
        <v>19726.894752184817</v>
      </c>
      <c r="P216" s="90">
        <f t="shared" si="47"/>
        <v>0.98198659000755184</v>
      </c>
      <c r="Q216" s="227">
        <v>1478.3000226443955</v>
      </c>
      <c r="R216" s="90">
        <f t="shared" si="54"/>
        <v>0.12044043681181749</v>
      </c>
      <c r="S216" s="90">
        <f t="shared" si="54"/>
        <v>0.12044043681181756</v>
      </c>
      <c r="T216" s="92">
        <v>1256</v>
      </c>
      <c r="U216" s="1">
        <v>22069</v>
      </c>
      <c r="V216" s="1">
        <v>17570.859872611465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244</v>
      </c>
      <c r="D217" s="1">
        <v>62023</v>
      </c>
      <c r="E217" s="86">
        <f t="shared" si="48"/>
        <v>27713.583556747097</v>
      </c>
      <c r="F217" s="87">
        <f t="shared" si="42"/>
        <v>1.379556577740924</v>
      </c>
      <c r="G217" s="189">
        <f t="shared" si="49"/>
        <v>-4726.7567811982426</v>
      </c>
      <c r="H217" s="189">
        <f t="shared" si="43"/>
        <v>-10578.481676321666</v>
      </c>
      <c r="I217" s="189">
        <f t="shared" si="44"/>
        <v>0</v>
      </c>
      <c r="J217" s="88">
        <f t="shared" si="45"/>
        <v>0</v>
      </c>
      <c r="K217" s="189">
        <f t="shared" si="50"/>
        <v>-209.86899791479016</v>
      </c>
      <c r="L217" s="88">
        <f t="shared" si="46"/>
        <v>-469.68681733330038</v>
      </c>
      <c r="M217" s="89">
        <f t="shared" si="51"/>
        <v>-11048.168493654966</v>
      </c>
      <c r="N217" s="89">
        <f t="shared" si="52"/>
        <v>50974.831506345035</v>
      </c>
      <c r="O217" s="89">
        <f t="shared" si="53"/>
        <v>22776.957777634063</v>
      </c>
      <c r="P217" s="90">
        <f t="shared" si="47"/>
        <v>1.1338159086760313</v>
      </c>
      <c r="Q217" s="227">
        <v>1183.4596581832502</v>
      </c>
      <c r="R217" s="90">
        <f t="shared" si="54"/>
        <v>0.10355319111079479</v>
      </c>
      <c r="S217" s="90">
        <f t="shared" si="54"/>
        <v>9.0732644654637276E-2</v>
      </c>
      <c r="T217" s="92">
        <v>2238</v>
      </c>
      <c r="U217" s="1">
        <v>56203</v>
      </c>
      <c r="V217" s="1">
        <v>25408.227848101265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245</v>
      </c>
      <c r="D218" s="1">
        <v>106601</v>
      </c>
      <c r="E218" s="86">
        <f t="shared" si="48"/>
        <v>27609.686609686607</v>
      </c>
      <c r="F218" s="87">
        <f t="shared" si="42"/>
        <v>1.3743846837333875</v>
      </c>
      <c r="G218" s="189">
        <f t="shared" si="49"/>
        <v>-4662.3406740207392</v>
      </c>
      <c r="H218" s="189">
        <f t="shared" si="43"/>
        <v>-18001.297342394071</v>
      </c>
      <c r="I218" s="189">
        <f t="shared" si="44"/>
        <v>0</v>
      </c>
      <c r="J218" s="88">
        <f t="shared" si="45"/>
        <v>0</v>
      </c>
      <c r="K218" s="189">
        <f t="shared" si="50"/>
        <v>-209.86899791479016</v>
      </c>
      <c r="L218" s="88">
        <f t="shared" si="46"/>
        <v>-810.30420094900489</v>
      </c>
      <c r="M218" s="89">
        <f t="shared" si="51"/>
        <v>-18811.601543343077</v>
      </c>
      <c r="N218" s="89">
        <f t="shared" si="52"/>
        <v>87789.398456656927</v>
      </c>
      <c r="O218" s="89">
        <f t="shared" si="53"/>
        <v>22737.476937751082</v>
      </c>
      <c r="P218" s="90">
        <f t="shared" si="47"/>
        <v>1.1318505889531678</v>
      </c>
      <c r="Q218" s="227">
        <v>2057.1526810748655</v>
      </c>
      <c r="R218" s="90">
        <f t="shared" si="54"/>
        <v>6.1728977696395371E-3</v>
      </c>
      <c r="S218" s="90">
        <f t="shared" si="54"/>
        <v>3.5669073584256384E-3</v>
      </c>
      <c r="T218" s="92">
        <v>3861</v>
      </c>
      <c r="U218" s="1">
        <v>105947</v>
      </c>
      <c r="V218" s="1">
        <v>27511.555440145417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246</v>
      </c>
      <c r="D219" s="1">
        <v>107681</v>
      </c>
      <c r="E219" s="86">
        <f t="shared" si="48"/>
        <v>16103.035740989981</v>
      </c>
      <c r="F219" s="87">
        <f t="shared" si="42"/>
        <v>0.80159423744647729</v>
      </c>
      <c r="G219" s="189">
        <f t="shared" si="49"/>
        <v>2471.7828645711688</v>
      </c>
      <c r="H219" s="189">
        <f t="shared" si="43"/>
        <v>16528.812015387408</v>
      </c>
      <c r="I219" s="189">
        <f t="shared" si="44"/>
        <v>692.21891412973559</v>
      </c>
      <c r="J219" s="88">
        <f t="shared" si="45"/>
        <v>4628.8678787855424</v>
      </c>
      <c r="K219" s="189">
        <f t="shared" si="50"/>
        <v>482.34991621494544</v>
      </c>
      <c r="L219" s="88">
        <f t="shared" si="46"/>
        <v>3225.47388972934</v>
      </c>
      <c r="M219" s="89">
        <f t="shared" si="51"/>
        <v>19754.285905116747</v>
      </c>
      <c r="N219" s="89">
        <f t="shared" si="52"/>
        <v>127435.28590511675</v>
      </c>
      <c r="O219" s="89">
        <f t="shared" si="53"/>
        <v>19057.168521776097</v>
      </c>
      <c r="P219" s="90">
        <f t="shared" si="47"/>
        <v>0.94864823719027269</v>
      </c>
      <c r="Q219" s="227">
        <v>7448.0938902912858</v>
      </c>
      <c r="R219" s="90">
        <f t="shared" si="54"/>
        <v>6.5821381556156036E-2</v>
      </c>
      <c r="S219" s="90">
        <f t="shared" si="54"/>
        <v>8.7816798133806717E-2</v>
      </c>
      <c r="T219" s="92">
        <v>6687</v>
      </c>
      <c r="U219" s="1">
        <v>101031</v>
      </c>
      <c r="V219" s="1">
        <v>14803.076923076922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247</v>
      </c>
      <c r="D220" s="1">
        <v>418518</v>
      </c>
      <c r="E220" s="86">
        <f t="shared" si="48"/>
        <v>16464.770447303199</v>
      </c>
      <c r="F220" s="87">
        <f t="shared" si="42"/>
        <v>0.81960105682693551</v>
      </c>
      <c r="G220" s="189">
        <f t="shared" si="49"/>
        <v>2247.5073466569734</v>
      </c>
      <c r="H220" s="189">
        <f t="shared" si="43"/>
        <v>57129.389244673606</v>
      </c>
      <c r="I220" s="189">
        <f t="shared" si="44"/>
        <v>565.61176692010918</v>
      </c>
      <c r="J220" s="88">
        <f t="shared" si="45"/>
        <v>14377.285503342257</v>
      </c>
      <c r="K220" s="189">
        <f t="shared" si="50"/>
        <v>355.74276900531902</v>
      </c>
      <c r="L220" s="88">
        <f t="shared" si="46"/>
        <v>9042.6254453462043</v>
      </c>
      <c r="M220" s="89">
        <f t="shared" si="51"/>
        <v>66172.014690019816</v>
      </c>
      <c r="N220" s="89">
        <f t="shared" si="52"/>
        <v>484690.01469001983</v>
      </c>
      <c r="O220" s="89">
        <f t="shared" si="53"/>
        <v>19068.020562965488</v>
      </c>
      <c r="P220" s="90">
        <f t="shared" si="47"/>
        <v>0.94918844177168615</v>
      </c>
      <c r="Q220" s="227">
        <v>31961.993944566195</v>
      </c>
      <c r="R220" s="90">
        <f t="shared" si="54"/>
        <v>5.7309521944860588E-2</v>
      </c>
      <c r="S220" s="90">
        <f t="shared" si="54"/>
        <v>3.8591661884465361E-2</v>
      </c>
      <c r="T220" s="92">
        <v>25419</v>
      </c>
      <c r="U220" s="1">
        <v>395833</v>
      </c>
      <c r="V220" s="1">
        <v>15852.9776923385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248</v>
      </c>
      <c r="D221" s="1">
        <v>792246</v>
      </c>
      <c r="E221" s="86">
        <f t="shared" si="48"/>
        <v>17012.669644390997</v>
      </c>
      <c r="F221" s="87">
        <f t="shared" si="42"/>
        <v>0.84687497251285637</v>
      </c>
      <c r="G221" s="189">
        <f t="shared" si="49"/>
        <v>1907.8098444625389</v>
      </c>
      <c r="H221" s="189">
        <f t="shared" si="43"/>
        <v>88842.88883693151</v>
      </c>
      <c r="I221" s="189">
        <f t="shared" si="44"/>
        <v>373.84704793937999</v>
      </c>
      <c r="J221" s="88">
        <f t="shared" si="45"/>
        <v>17409.309328441046</v>
      </c>
      <c r="K221" s="189">
        <f t="shared" si="50"/>
        <v>163.97805002458983</v>
      </c>
      <c r="L221" s="88">
        <f t="shared" si="46"/>
        <v>7636.1298335450992</v>
      </c>
      <c r="M221" s="89">
        <f t="shared" si="51"/>
        <v>96479.018670476609</v>
      </c>
      <c r="N221" s="89">
        <f t="shared" si="52"/>
        <v>888725.01867047662</v>
      </c>
      <c r="O221" s="89">
        <f t="shared" si="53"/>
        <v>19084.457538878127</v>
      </c>
      <c r="P221" s="90">
        <f t="shared" si="47"/>
        <v>0.95000665924226402</v>
      </c>
      <c r="Q221" s="227">
        <v>41347.107480646773</v>
      </c>
      <c r="R221" s="90">
        <f t="shared" si="54"/>
        <v>0.10266492039477622</v>
      </c>
      <c r="S221" s="90">
        <f t="shared" si="54"/>
        <v>9.7621379163800245E-2</v>
      </c>
      <c r="T221" s="92">
        <v>46568</v>
      </c>
      <c r="U221" s="1">
        <v>718483</v>
      </c>
      <c r="V221" s="1">
        <v>15499.579333405241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249</v>
      </c>
      <c r="D222" s="1">
        <v>1955716</v>
      </c>
      <c r="E222" s="86">
        <f t="shared" si="48"/>
        <v>16542.881552346877</v>
      </c>
      <c r="F222" s="87">
        <f t="shared" si="42"/>
        <v>0.82348935544905222</v>
      </c>
      <c r="G222" s="189">
        <f t="shared" si="49"/>
        <v>2199.0784615298935</v>
      </c>
      <c r="H222" s="189">
        <f t="shared" si="43"/>
        <v>259977.25480052555</v>
      </c>
      <c r="I222" s="189">
        <f t="shared" si="44"/>
        <v>538.27288015482202</v>
      </c>
      <c r="J222" s="88">
        <f t="shared" si="45"/>
        <v>63635.158164783214</v>
      </c>
      <c r="K222" s="189">
        <f t="shared" si="50"/>
        <v>328.40388224003186</v>
      </c>
      <c r="L222" s="88">
        <f t="shared" si="46"/>
        <v>38824.235362298808</v>
      </c>
      <c r="M222" s="89">
        <f t="shared" si="51"/>
        <v>298801.49016282434</v>
      </c>
      <c r="N222" s="89">
        <f t="shared" si="52"/>
        <v>2254517.4901628243</v>
      </c>
      <c r="O222" s="89">
        <f t="shared" si="53"/>
        <v>19070.3638961168</v>
      </c>
      <c r="P222" s="90">
        <f t="shared" si="47"/>
        <v>0.94930509073034974</v>
      </c>
      <c r="Q222" s="227">
        <v>124018.37700973908</v>
      </c>
      <c r="R222" s="90">
        <f t="shared" si="54"/>
        <v>5.1798939550962916E-2</v>
      </c>
      <c r="S222" s="90">
        <f t="shared" si="54"/>
        <v>4.0811283463250657E-2</v>
      </c>
      <c r="T222" s="92">
        <v>118221</v>
      </c>
      <c r="U222" s="1">
        <v>1859401</v>
      </c>
      <c r="V222" s="1">
        <v>15894.218111568905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250</v>
      </c>
      <c r="D223" s="1">
        <v>385866</v>
      </c>
      <c r="E223" s="86">
        <f t="shared" si="48"/>
        <v>16234.685291147762</v>
      </c>
      <c r="F223" s="87">
        <f t="shared" si="42"/>
        <v>0.80814763038842263</v>
      </c>
      <c r="G223" s="189">
        <f t="shared" si="49"/>
        <v>2390.1601434733448</v>
      </c>
      <c r="H223" s="189">
        <f t="shared" si="43"/>
        <v>56809.326290074459</v>
      </c>
      <c r="I223" s="189">
        <f t="shared" si="44"/>
        <v>646.14157157451223</v>
      </c>
      <c r="J223" s="88">
        <f t="shared" si="45"/>
        <v>15357.492873183006</v>
      </c>
      <c r="K223" s="189">
        <f t="shared" si="50"/>
        <v>436.27257365972207</v>
      </c>
      <c r="L223" s="88">
        <f t="shared" si="46"/>
        <v>10369.326530744274</v>
      </c>
      <c r="M223" s="89">
        <f t="shared" si="51"/>
        <v>67178.652820818737</v>
      </c>
      <c r="N223" s="89">
        <f t="shared" si="52"/>
        <v>453044.65282081871</v>
      </c>
      <c r="O223" s="89">
        <f t="shared" si="53"/>
        <v>19061.118008280828</v>
      </c>
      <c r="P223" s="90">
        <f t="shared" si="47"/>
        <v>0.94884483897853089</v>
      </c>
      <c r="Q223" s="227">
        <v>30858.157805360177</v>
      </c>
      <c r="R223" s="90">
        <f t="shared" si="54"/>
        <v>0.11636505663325088</v>
      </c>
      <c r="S223" s="90">
        <f t="shared" si="54"/>
        <v>0.11270145538714706</v>
      </c>
      <c r="T223" s="92">
        <v>23768</v>
      </c>
      <c r="U223" s="1">
        <v>345645</v>
      </c>
      <c r="V223" s="1">
        <v>14590.33347403968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251</v>
      </c>
      <c r="D224" s="1">
        <v>164435</v>
      </c>
      <c r="E224" s="86">
        <f t="shared" si="48"/>
        <v>16643.218623481782</v>
      </c>
      <c r="F224" s="87">
        <f t="shared" si="42"/>
        <v>0.82848404212289883</v>
      </c>
      <c r="G224" s="189">
        <f t="shared" si="49"/>
        <v>2136.8694774262522</v>
      </c>
      <c r="H224" s="189">
        <f t="shared" si="43"/>
        <v>21112.270436971368</v>
      </c>
      <c r="I224" s="189">
        <f t="shared" si="44"/>
        <v>503.15490525760521</v>
      </c>
      <c r="J224" s="88">
        <f t="shared" si="45"/>
        <v>4971.1704639451391</v>
      </c>
      <c r="K224" s="189">
        <f t="shared" si="50"/>
        <v>293.28590734281505</v>
      </c>
      <c r="L224" s="88">
        <f t="shared" si="46"/>
        <v>2897.664764547013</v>
      </c>
      <c r="M224" s="89">
        <f t="shared" si="51"/>
        <v>24009.935201518383</v>
      </c>
      <c r="N224" s="89">
        <f t="shared" si="52"/>
        <v>188444.93520151838</v>
      </c>
      <c r="O224" s="89">
        <f t="shared" si="53"/>
        <v>19073.374008250848</v>
      </c>
      <c r="P224" s="90">
        <f t="shared" si="47"/>
        <v>0.94945493133056524</v>
      </c>
      <c r="Q224" s="227">
        <v>12685.257525957511</v>
      </c>
      <c r="R224" s="90">
        <f t="shared" si="54"/>
        <v>0.12680737339820461</v>
      </c>
      <c r="S224" s="90">
        <f t="shared" si="54"/>
        <v>0.12635117608103932</v>
      </c>
      <c r="T224" s="92">
        <v>9880</v>
      </c>
      <c r="U224" s="1">
        <v>145930</v>
      </c>
      <c r="V224" s="1">
        <v>14776.225192385582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252</v>
      </c>
      <c r="D225" s="1">
        <v>164361</v>
      </c>
      <c r="E225" s="86">
        <f t="shared" si="48"/>
        <v>17618.287061850144</v>
      </c>
      <c r="F225" s="87">
        <f t="shared" si="42"/>
        <v>0.8770220478681412</v>
      </c>
      <c r="G225" s="189">
        <f t="shared" si="49"/>
        <v>1532.3270456378677</v>
      </c>
      <c r="H225" s="189">
        <f t="shared" si="43"/>
        <v>14295.079008755669</v>
      </c>
      <c r="I225" s="189">
        <f t="shared" si="44"/>
        <v>161.88095182867855</v>
      </c>
      <c r="J225" s="88">
        <f t="shared" si="45"/>
        <v>1510.1873996097422</v>
      </c>
      <c r="K225" s="189">
        <f t="shared" si="50"/>
        <v>-47.988046086111609</v>
      </c>
      <c r="L225" s="88">
        <f t="shared" si="46"/>
        <v>-447.68048193733523</v>
      </c>
      <c r="M225" s="89">
        <f t="shared" si="51"/>
        <v>13847.398526818333</v>
      </c>
      <c r="N225" s="89">
        <f t="shared" si="52"/>
        <v>178208.39852681835</v>
      </c>
      <c r="O225" s="89">
        <f t="shared" si="53"/>
        <v>19102.626061401905</v>
      </c>
      <c r="P225" s="90">
        <f t="shared" si="47"/>
        <v>0.95091107150292276</v>
      </c>
      <c r="Q225" s="227">
        <v>5410.8806254714309</v>
      </c>
      <c r="R225" s="90">
        <f t="shared" si="54"/>
        <v>0.13053795835826748</v>
      </c>
      <c r="S225" s="90">
        <f t="shared" si="54"/>
        <v>0.12447869177900774</v>
      </c>
      <c r="T225" s="92">
        <v>9329</v>
      </c>
      <c r="U225" s="1">
        <v>145383</v>
      </c>
      <c r="V225" s="1">
        <v>15667.959909473004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253</v>
      </c>
      <c r="D226" s="1">
        <v>35248</v>
      </c>
      <c r="E226" s="86">
        <f t="shared" si="48"/>
        <v>14144.462279293739</v>
      </c>
      <c r="F226" s="87">
        <f t="shared" si="42"/>
        <v>0.70409826055344038</v>
      </c>
      <c r="G226" s="189">
        <f t="shared" si="49"/>
        <v>3686.098410822839</v>
      </c>
      <c r="H226" s="189">
        <f t="shared" si="43"/>
        <v>9185.7572397705153</v>
      </c>
      <c r="I226" s="189">
        <f t="shared" si="44"/>
        <v>1377.7196257234202</v>
      </c>
      <c r="J226" s="88">
        <f t="shared" si="45"/>
        <v>3433.2773073027633</v>
      </c>
      <c r="K226" s="189">
        <f t="shared" si="50"/>
        <v>1167.8506278086302</v>
      </c>
      <c r="L226" s="88">
        <f t="shared" si="46"/>
        <v>2910.2837644991064</v>
      </c>
      <c r="M226" s="89">
        <f t="shared" si="51"/>
        <v>12096.041004269622</v>
      </c>
      <c r="N226" s="89">
        <f t="shared" si="52"/>
        <v>47344.041004269624</v>
      </c>
      <c r="O226" s="89">
        <f t="shared" si="53"/>
        <v>18998.411317925209</v>
      </c>
      <c r="P226" s="90">
        <f t="shared" si="47"/>
        <v>0.94572335788348161</v>
      </c>
      <c r="Q226" s="227">
        <v>5041.5445662637812</v>
      </c>
      <c r="R226" s="90">
        <f t="shared" si="54"/>
        <v>0.18048159683847417</v>
      </c>
      <c r="S226" s="90">
        <f t="shared" si="54"/>
        <v>0.15774358855266074</v>
      </c>
      <c r="T226" s="92">
        <v>2492</v>
      </c>
      <c r="U226" s="1">
        <v>29859</v>
      </c>
      <c r="V226" s="1">
        <v>12217.266775777414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254</v>
      </c>
      <c r="D227" s="1">
        <v>33026</v>
      </c>
      <c r="E227" s="86">
        <f t="shared" si="48"/>
        <v>14453.391684901531</v>
      </c>
      <c r="F227" s="87">
        <f t="shared" si="42"/>
        <v>0.71947648086519311</v>
      </c>
      <c r="G227" s="189">
        <f t="shared" si="49"/>
        <v>3494.5621793460073</v>
      </c>
      <c r="H227" s="189">
        <f t="shared" si="43"/>
        <v>7985.0745798056269</v>
      </c>
      <c r="I227" s="189">
        <f t="shared" si="44"/>
        <v>1269.5943337606927</v>
      </c>
      <c r="J227" s="88">
        <f t="shared" si="45"/>
        <v>2901.0230526431828</v>
      </c>
      <c r="K227" s="189">
        <f t="shared" si="50"/>
        <v>1059.7253358459025</v>
      </c>
      <c r="L227" s="88">
        <f t="shared" si="46"/>
        <v>2421.4723924078871</v>
      </c>
      <c r="M227" s="89">
        <f t="shared" si="51"/>
        <v>10406.546972213513</v>
      </c>
      <c r="N227" s="89">
        <f t="shared" si="52"/>
        <v>43432.546972213517</v>
      </c>
      <c r="O227" s="89">
        <f t="shared" si="53"/>
        <v>19007.67920009344</v>
      </c>
      <c r="P227" s="90">
        <f t="shared" si="47"/>
        <v>0.94618470449283398</v>
      </c>
      <c r="Q227" s="227">
        <v>4380.4023731592015</v>
      </c>
      <c r="R227" s="90">
        <f t="shared" si="54"/>
        <v>0.19477606540771289</v>
      </c>
      <c r="S227" s="90">
        <f t="shared" si="54"/>
        <v>0.18588714063225062</v>
      </c>
      <c r="T227" s="92">
        <v>2285</v>
      </c>
      <c r="U227" s="1">
        <v>27642</v>
      </c>
      <c r="V227" s="1">
        <v>12187.830687830688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255</v>
      </c>
      <c r="D228" s="1">
        <v>100527</v>
      </c>
      <c r="E228" s="86">
        <f t="shared" si="48"/>
        <v>15551.825495049505</v>
      </c>
      <c r="F228" s="87">
        <f t="shared" si="42"/>
        <v>0.77415550080860052</v>
      </c>
      <c r="G228" s="189">
        <f t="shared" si="49"/>
        <v>2813.5332170542638</v>
      </c>
      <c r="H228" s="189">
        <f t="shared" si="43"/>
        <v>18186.678715038761</v>
      </c>
      <c r="I228" s="189">
        <f t="shared" si="44"/>
        <v>885.14250020890222</v>
      </c>
      <c r="J228" s="88">
        <f t="shared" si="45"/>
        <v>5721.5611213503444</v>
      </c>
      <c r="K228" s="189">
        <f t="shared" si="50"/>
        <v>675.27350229411206</v>
      </c>
      <c r="L228" s="88">
        <f t="shared" si="46"/>
        <v>4364.9679188291402</v>
      </c>
      <c r="M228" s="89">
        <f t="shared" si="51"/>
        <v>22551.646633867902</v>
      </c>
      <c r="N228" s="89">
        <f t="shared" si="52"/>
        <v>123078.6466338679</v>
      </c>
      <c r="O228" s="89">
        <f t="shared" si="53"/>
        <v>19040.63221439788</v>
      </c>
      <c r="P228" s="90">
        <f t="shared" si="47"/>
        <v>0.94782507509113623</v>
      </c>
      <c r="Q228" s="227">
        <v>9090.9151991689632</v>
      </c>
      <c r="R228" s="90">
        <f t="shared" si="54"/>
        <v>7.4488552555633941E-2</v>
      </c>
      <c r="S228" s="90">
        <f t="shared" si="54"/>
        <v>5.1050606096731663E-2</v>
      </c>
      <c r="T228" s="92">
        <v>6464</v>
      </c>
      <c r="U228" s="1">
        <v>93558</v>
      </c>
      <c r="V228" s="1">
        <v>14796.457377826981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256</v>
      </c>
      <c r="D229" s="1">
        <v>101981</v>
      </c>
      <c r="E229" s="86">
        <f t="shared" si="48"/>
        <v>16290.894568690095</v>
      </c>
      <c r="F229" s="87">
        <f t="shared" si="42"/>
        <v>0.81094567627825898</v>
      </c>
      <c r="G229" s="189">
        <f t="shared" si="49"/>
        <v>2355.3103913970981</v>
      </c>
      <c r="H229" s="189">
        <f t="shared" si="43"/>
        <v>14744.243050145835</v>
      </c>
      <c r="I229" s="189">
        <f t="shared" si="44"/>
        <v>626.46832443469555</v>
      </c>
      <c r="J229" s="88">
        <f t="shared" si="45"/>
        <v>3921.6917109611941</v>
      </c>
      <c r="K229" s="189">
        <f t="shared" si="50"/>
        <v>416.59932651990539</v>
      </c>
      <c r="L229" s="88">
        <f t="shared" si="46"/>
        <v>2607.9117840146077</v>
      </c>
      <c r="M229" s="89">
        <f t="shared" si="51"/>
        <v>17352.154834160443</v>
      </c>
      <c r="N229" s="89">
        <f t="shared" si="52"/>
        <v>119333.15483416044</v>
      </c>
      <c r="O229" s="89">
        <f t="shared" si="53"/>
        <v>19062.804286607097</v>
      </c>
      <c r="P229" s="90">
        <f t="shared" si="47"/>
        <v>0.94892878035522599</v>
      </c>
      <c r="Q229" s="227">
        <v>10236.539849442715</v>
      </c>
      <c r="R229" s="90">
        <f t="shared" si="54"/>
        <v>0.14732353801498549</v>
      </c>
      <c r="S229" s="90">
        <f t="shared" si="54"/>
        <v>0.14292485352419315</v>
      </c>
      <c r="T229" s="92">
        <v>6260</v>
      </c>
      <c r="U229" s="1">
        <v>88886</v>
      </c>
      <c r="V229" s="1">
        <v>14253.688261706222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257</v>
      </c>
      <c r="D230" s="1">
        <v>206531</v>
      </c>
      <c r="E230" s="86">
        <f t="shared" si="48"/>
        <v>17601.073802624851</v>
      </c>
      <c r="F230" s="87">
        <f t="shared" si="42"/>
        <v>0.87616518773166741</v>
      </c>
      <c r="G230" s="189">
        <f t="shared" si="49"/>
        <v>1542.9992663575492</v>
      </c>
      <c r="H230" s="189">
        <f t="shared" si="43"/>
        <v>18105.553391439484</v>
      </c>
      <c r="I230" s="189">
        <f t="shared" si="44"/>
        <v>167.90559255753104</v>
      </c>
      <c r="J230" s="88">
        <f t="shared" si="45"/>
        <v>1970.2042230700692</v>
      </c>
      <c r="K230" s="189">
        <f t="shared" si="50"/>
        <v>-41.96340535725912</v>
      </c>
      <c r="L230" s="88">
        <f t="shared" si="46"/>
        <v>-492.3985984620785</v>
      </c>
      <c r="M230" s="89">
        <f t="shared" si="51"/>
        <v>17613.154792977406</v>
      </c>
      <c r="N230" s="89">
        <f t="shared" si="52"/>
        <v>224144.15479297741</v>
      </c>
      <c r="O230" s="89">
        <f t="shared" si="53"/>
        <v>19102.109663625142</v>
      </c>
      <c r="P230" s="90">
        <f t="shared" si="47"/>
        <v>0.95088536569882831</v>
      </c>
      <c r="Q230" s="227">
        <v>9318.7467337637081</v>
      </c>
      <c r="R230" s="90">
        <f t="shared" si="54"/>
        <v>0.10378866020704287</v>
      </c>
      <c r="S230" s="90">
        <f t="shared" si="54"/>
        <v>8.3940406644431101E-2</v>
      </c>
      <c r="T230" s="92">
        <v>11734</v>
      </c>
      <c r="U230" s="1">
        <v>187111</v>
      </c>
      <c r="V230" s="1">
        <v>16238.045647834766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258</v>
      </c>
      <c r="D231" s="1">
        <v>78291</v>
      </c>
      <c r="E231" s="86">
        <f t="shared" si="48"/>
        <v>14463.513763162757</v>
      </c>
      <c r="F231" s="87">
        <f t="shared" si="42"/>
        <v>0.71998034856664317</v>
      </c>
      <c r="G231" s="189">
        <f t="shared" si="49"/>
        <v>3488.2864908240476</v>
      </c>
      <c r="H231" s="189">
        <f t="shared" si="43"/>
        <v>18882.09477483057</v>
      </c>
      <c r="I231" s="189">
        <f t="shared" si="44"/>
        <v>1266.0516063692639</v>
      </c>
      <c r="J231" s="88">
        <f t="shared" si="45"/>
        <v>6853.1373452768257</v>
      </c>
      <c r="K231" s="189">
        <f t="shared" si="50"/>
        <v>1056.1826084544737</v>
      </c>
      <c r="L231" s="88">
        <f t="shared" si="46"/>
        <v>5717.1164595640657</v>
      </c>
      <c r="M231" s="89">
        <f t="shared" si="51"/>
        <v>24599.211234394636</v>
      </c>
      <c r="N231" s="89">
        <f t="shared" si="52"/>
        <v>102890.21123439464</v>
      </c>
      <c r="O231" s="89">
        <f t="shared" si="53"/>
        <v>19007.982862441277</v>
      </c>
      <c r="P231" s="90">
        <f t="shared" si="47"/>
        <v>0.94619982052387752</v>
      </c>
      <c r="Q231" s="227">
        <v>11562.73773562834</v>
      </c>
      <c r="R231" s="90">
        <f t="shared" si="54"/>
        <v>0.12311179331219785</v>
      </c>
      <c r="S231" s="90">
        <f t="shared" si="54"/>
        <v>0.13701323246828828</v>
      </c>
      <c r="T231" s="92">
        <v>5413</v>
      </c>
      <c r="U231" s="1">
        <v>69709</v>
      </c>
      <c r="V231" s="1">
        <v>12720.620437956204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259</v>
      </c>
      <c r="D232" s="1">
        <v>29735</v>
      </c>
      <c r="E232" s="86">
        <f t="shared" si="48"/>
        <v>16723.847019122608</v>
      </c>
      <c r="F232" s="87">
        <f t="shared" si="42"/>
        <v>0.83249764914456881</v>
      </c>
      <c r="G232" s="189">
        <f t="shared" si="49"/>
        <v>2086.87987212894</v>
      </c>
      <c r="H232" s="189">
        <f t="shared" si="43"/>
        <v>3710.4724126452552</v>
      </c>
      <c r="I232" s="189">
        <f t="shared" si="44"/>
        <v>474.9349667833161</v>
      </c>
      <c r="J232" s="88">
        <f t="shared" si="45"/>
        <v>844.43437094073602</v>
      </c>
      <c r="K232" s="189">
        <f t="shared" si="50"/>
        <v>265.06596886852594</v>
      </c>
      <c r="L232" s="88">
        <f t="shared" si="46"/>
        <v>471.28729264823914</v>
      </c>
      <c r="M232" s="89">
        <f t="shared" si="51"/>
        <v>4181.7597052934943</v>
      </c>
      <c r="N232" s="89">
        <f t="shared" si="52"/>
        <v>33916.759705293494</v>
      </c>
      <c r="O232" s="89">
        <f t="shared" si="53"/>
        <v>19075.792860120073</v>
      </c>
      <c r="P232" s="90">
        <f t="shared" si="47"/>
        <v>0.94957533954121531</v>
      </c>
      <c r="Q232" s="227">
        <v>2962.0558422219119</v>
      </c>
      <c r="R232" s="90">
        <f t="shared" si="54"/>
        <v>0.12411159836685316</v>
      </c>
      <c r="S232" s="90">
        <f t="shared" si="54"/>
        <v>0.13928520824357093</v>
      </c>
      <c r="T232" s="92">
        <v>1778</v>
      </c>
      <c r="U232" s="1">
        <v>26452</v>
      </c>
      <c r="V232" s="1">
        <v>14679.245283018869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260</v>
      </c>
      <c r="D233" s="1">
        <v>23095</v>
      </c>
      <c r="E233" s="86">
        <f t="shared" si="48"/>
        <v>16508.220157255182</v>
      </c>
      <c r="F233" s="87">
        <f t="shared" si="42"/>
        <v>0.82176394323397328</v>
      </c>
      <c r="G233" s="189">
        <f t="shared" si="49"/>
        <v>2220.5685264867438</v>
      </c>
      <c r="H233" s="189">
        <f t="shared" si="43"/>
        <v>3106.5753685549544</v>
      </c>
      <c r="I233" s="189">
        <f t="shared" si="44"/>
        <v>550.40436843691509</v>
      </c>
      <c r="J233" s="88">
        <f t="shared" si="45"/>
        <v>770.0157114432443</v>
      </c>
      <c r="K233" s="189">
        <f t="shared" si="50"/>
        <v>340.53537052212494</v>
      </c>
      <c r="L233" s="88">
        <f t="shared" si="46"/>
        <v>476.40898336045279</v>
      </c>
      <c r="M233" s="89">
        <f t="shared" si="51"/>
        <v>3582.9843519154074</v>
      </c>
      <c r="N233" s="89">
        <f t="shared" si="52"/>
        <v>26677.984351915409</v>
      </c>
      <c r="O233" s="89">
        <f t="shared" si="53"/>
        <v>19069.324054264052</v>
      </c>
      <c r="P233" s="90">
        <f t="shared" si="47"/>
        <v>0.94925332836389753</v>
      </c>
      <c r="Q233" s="227">
        <v>3380.1828704237478</v>
      </c>
      <c r="R233" s="90">
        <f t="shared" si="54"/>
        <v>0.10985631217261761</v>
      </c>
      <c r="S233" s="90">
        <f t="shared" si="54"/>
        <v>9.4783210005870047E-2</v>
      </c>
      <c r="T233" s="92">
        <v>1399</v>
      </c>
      <c r="U233" s="1">
        <v>20809</v>
      </c>
      <c r="V233" s="1">
        <v>15078.985507246378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261</v>
      </c>
      <c r="D234" s="1">
        <v>57764</v>
      </c>
      <c r="E234" s="86">
        <f t="shared" si="48"/>
        <v>15089.864158829678</v>
      </c>
      <c r="F234" s="87">
        <f t="shared" si="42"/>
        <v>0.75115949241657531</v>
      </c>
      <c r="G234" s="189">
        <f t="shared" si="49"/>
        <v>3099.9492455105569</v>
      </c>
      <c r="H234" s="189">
        <f t="shared" si="43"/>
        <v>11866.605711814411</v>
      </c>
      <c r="I234" s="189">
        <f t="shared" si="44"/>
        <v>1046.8289678858416</v>
      </c>
      <c r="J234" s="88">
        <f t="shared" si="45"/>
        <v>4007.2612890670016</v>
      </c>
      <c r="K234" s="189">
        <f t="shared" si="50"/>
        <v>836.95996997105146</v>
      </c>
      <c r="L234" s="88">
        <f t="shared" si="46"/>
        <v>3203.8827650491853</v>
      </c>
      <c r="M234" s="89">
        <f t="shared" si="51"/>
        <v>15070.488476863597</v>
      </c>
      <c r="N234" s="89">
        <f t="shared" si="52"/>
        <v>72834.488476863597</v>
      </c>
      <c r="O234" s="89">
        <f t="shared" si="53"/>
        <v>19026.773374311284</v>
      </c>
      <c r="P234" s="90">
        <f t="shared" si="47"/>
        <v>0.94713519483937547</v>
      </c>
      <c r="Q234" s="227">
        <v>7202.8221507454773</v>
      </c>
      <c r="R234" s="90">
        <f t="shared" si="54"/>
        <v>0.11811389415818203</v>
      </c>
      <c r="S234" s="90">
        <f t="shared" si="54"/>
        <v>0.15871416356465734</v>
      </c>
      <c r="T234" s="92">
        <v>3828</v>
      </c>
      <c r="U234" s="1">
        <v>51662</v>
      </c>
      <c r="V234" s="1">
        <v>13022.939248802622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262</v>
      </c>
      <c r="D235" s="1">
        <v>21911</v>
      </c>
      <c r="E235" s="86">
        <f t="shared" si="48"/>
        <v>18856.282271944925</v>
      </c>
      <c r="F235" s="87">
        <f t="shared" si="42"/>
        <v>0.93864830532419696</v>
      </c>
      <c r="G235" s="189">
        <f t="shared" si="49"/>
        <v>764.77001537910337</v>
      </c>
      <c r="H235" s="189">
        <f t="shared" si="43"/>
        <v>888.66275787051813</v>
      </c>
      <c r="I235" s="189">
        <f t="shared" si="44"/>
        <v>0</v>
      </c>
      <c r="J235" s="88">
        <f t="shared" si="45"/>
        <v>0</v>
      </c>
      <c r="K235" s="189">
        <f t="shared" si="50"/>
        <v>-209.86899791479016</v>
      </c>
      <c r="L235" s="88">
        <f t="shared" si="46"/>
        <v>-243.86777557698616</v>
      </c>
      <c r="M235" s="89">
        <f t="shared" si="51"/>
        <v>644.79498229353203</v>
      </c>
      <c r="N235" s="89">
        <f t="shared" si="52"/>
        <v>22555.794982293533</v>
      </c>
      <c r="O235" s="89">
        <f t="shared" si="53"/>
        <v>19411.183289409237</v>
      </c>
      <c r="P235" s="90">
        <f t="shared" si="47"/>
        <v>0.96627076515767518</v>
      </c>
      <c r="Q235" s="227">
        <v>1253.4279190388443</v>
      </c>
      <c r="R235" s="90">
        <f t="shared" si="54"/>
        <v>9.4728953285036221E-2</v>
      </c>
      <c r="S235" s="90">
        <f t="shared" si="54"/>
        <v>0.11168688887809211</v>
      </c>
      <c r="T235" s="92">
        <v>1162</v>
      </c>
      <c r="U235" s="1">
        <v>20015</v>
      </c>
      <c r="V235" s="1">
        <v>16961.864406779659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263</v>
      </c>
      <c r="D236" s="1">
        <v>37359</v>
      </c>
      <c r="E236" s="86">
        <f t="shared" si="48"/>
        <v>31003.31950207469</v>
      </c>
      <c r="F236" s="87">
        <f t="shared" si="42"/>
        <v>1.5433165928654398</v>
      </c>
      <c r="G236" s="189">
        <f t="shared" si="49"/>
        <v>-6766.393067301351</v>
      </c>
      <c r="H236" s="189">
        <f t="shared" si="43"/>
        <v>-8153.5036460981273</v>
      </c>
      <c r="I236" s="189">
        <f t="shared" si="44"/>
        <v>0</v>
      </c>
      <c r="J236" s="88">
        <f t="shared" si="45"/>
        <v>0</v>
      </c>
      <c r="K236" s="189">
        <f t="shared" si="50"/>
        <v>-209.86899791479016</v>
      </c>
      <c r="L236" s="88">
        <f t="shared" si="46"/>
        <v>-252.89214248732213</v>
      </c>
      <c r="M236" s="89">
        <f t="shared" si="51"/>
        <v>-8406.3957885854488</v>
      </c>
      <c r="N236" s="89">
        <f t="shared" si="52"/>
        <v>28952.604211414553</v>
      </c>
      <c r="O236" s="89">
        <f t="shared" si="53"/>
        <v>24027.057436858548</v>
      </c>
      <c r="P236" s="90">
        <f t="shared" si="47"/>
        <v>1.1960447144233473</v>
      </c>
      <c r="Q236" s="227">
        <v>66.286008986064189</v>
      </c>
      <c r="R236" s="90">
        <f t="shared" si="54"/>
        <v>7.483169342309684E-2</v>
      </c>
      <c r="S236" s="90">
        <f t="shared" si="54"/>
        <v>7.483169342309684E-2</v>
      </c>
      <c r="T236" s="92">
        <v>1205</v>
      </c>
      <c r="U236" s="1">
        <v>34758</v>
      </c>
      <c r="V236" s="1">
        <v>28844.8132780083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264</v>
      </c>
      <c r="D237" s="1">
        <v>61945</v>
      </c>
      <c r="E237" s="86">
        <f t="shared" si="48"/>
        <v>59619.82675649663</v>
      </c>
      <c r="F237" s="87">
        <f t="shared" si="42"/>
        <v>2.9678198778329801</v>
      </c>
      <c r="G237" s="189">
        <f t="shared" si="49"/>
        <v>-24508.627565042952</v>
      </c>
      <c r="H237" s="189">
        <f t="shared" si="43"/>
        <v>-25464.464040079627</v>
      </c>
      <c r="I237" s="189">
        <f t="shared" si="44"/>
        <v>0</v>
      </c>
      <c r="J237" s="88">
        <f t="shared" si="45"/>
        <v>0</v>
      </c>
      <c r="K237" s="189">
        <f t="shared" si="50"/>
        <v>-209.86899791479016</v>
      </c>
      <c r="L237" s="88">
        <f t="shared" si="46"/>
        <v>-218.05388883346697</v>
      </c>
      <c r="M237" s="89">
        <f t="shared" si="51"/>
        <v>-25682.517928913094</v>
      </c>
      <c r="N237" s="89">
        <f t="shared" si="52"/>
        <v>36262.48207108691</v>
      </c>
      <c r="O237" s="89">
        <f t="shared" si="53"/>
        <v>34901.330193538888</v>
      </c>
      <c r="P237" s="90">
        <f t="shared" si="47"/>
        <v>1.737355962711012</v>
      </c>
      <c r="Q237" s="227">
        <v>-1069.7894080194856</v>
      </c>
      <c r="R237" s="90">
        <f t="shared" si="54"/>
        <v>8.1701739823901824E-3</v>
      </c>
      <c r="S237" s="90">
        <f t="shared" si="54"/>
        <v>-1.8998993362659821E-2</v>
      </c>
      <c r="T237" s="92">
        <v>1039</v>
      </c>
      <c r="U237" s="1">
        <v>61443</v>
      </c>
      <c r="V237" s="1">
        <v>60774.480712166172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265</v>
      </c>
      <c r="D238" s="1">
        <v>228797</v>
      </c>
      <c r="E238" s="86">
        <f t="shared" si="48"/>
        <v>14645.819997439508</v>
      </c>
      <c r="F238" s="87">
        <f t="shared" si="42"/>
        <v>0.72905538442928031</v>
      </c>
      <c r="G238" s="189">
        <f t="shared" si="49"/>
        <v>3375.2566255724619</v>
      </c>
      <c r="H238" s="189">
        <f t="shared" si="43"/>
        <v>52728.259004692998</v>
      </c>
      <c r="I238" s="189">
        <f t="shared" si="44"/>
        <v>1202.2444243724008</v>
      </c>
      <c r="J238" s="88">
        <f t="shared" si="45"/>
        <v>18781.462397545642</v>
      </c>
      <c r="K238" s="189">
        <f t="shared" si="50"/>
        <v>992.37542645761062</v>
      </c>
      <c r="L238" s="88">
        <f t="shared" si="46"/>
        <v>15502.888912120792</v>
      </c>
      <c r="M238" s="89">
        <f t="shared" si="51"/>
        <v>68231.147916813788</v>
      </c>
      <c r="N238" s="89">
        <f t="shared" si="52"/>
        <v>297028.14791681379</v>
      </c>
      <c r="O238" s="89">
        <f t="shared" si="53"/>
        <v>19013.452049469583</v>
      </c>
      <c r="P238" s="90">
        <f t="shared" si="47"/>
        <v>0.94647207159975677</v>
      </c>
      <c r="Q238" s="227">
        <v>32914.495752075716</v>
      </c>
      <c r="R238" s="90">
        <f t="shared" si="54"/>
        <v>0.14245981614544584</v>
      </c>
      <c r="S238" s="90">
        <f t="shared" si="54"/>
        <v>0.13002746633461976</v>
      </c>
      <c r="T238" s="92">
        <v>15622</v>
      </c>
      <c r="U238" s="1">
        <v>200267</v>
      </c>
      <c r="V238" s="1">
        <v>12960.587626197255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266</v>
      </c>
      <c r="D239" s="1">
        <v>31401</v>
      </c>
      <c r="E239" s="86">
        <f t="shared" si="48"/>
        <v>34318.032786885247</v>
      </c>
      <c r="F239" s="87">
        <f t="shared" si="42"/>
        <v>1.7083199568664238</v>
      </c>
      <c r="G239" s="189">
        <f t="shared" si="49"/>
        <v>-8821.5153038838962</v>
      </c>
      <c r="H239" s="189">
        <f t="shared" si="43"/>
        <v>-8071.6865030537647</v>
      </c>
      <c r="I239" s="189">
        <f t="shared" si="44"/>
        <v>0</v>
      </c>
      <c r="J239" s="88">
        <f t="shared" si="45"/>
        <v>0</v>
      </c>
      <c r="K239" s="189">
        <f t="shared" si="50"/>
        <v>-209.86899791479016</v>
      </c>
      <c r="L239" s="88">
        <f t="shared" si="46"/>
        <v>-192.030133092033</v>
      </c>
      <c r="M239" s="89">
        <f t="shared" si="51"/>
        <v>-8263.7166361457985</v>
      </c>
      <c r="N239" s="89">
        <f t="shared" si="52"/>
        <v>23137.2833638542</v>
      </c>
      <c r="O239" s="89">
        <f t="shared" si="53"/>
        <v>25286.648485086556</v>
      </c>
      <c r="P239" s="90">
        <f t="shared" si="47"/>
        <v>1.258745992743721</v>
      </c>
      <c r="Q239" s="227">
        <v>544.7537744582969</v>
      </c>
      <c r="R239" s="90">
        <f t="shared" si="54"/>
        <v>7.2035778908197054E-2</v>
      </c>
      <c r="S239" s="90">
        <f t="shared" si="54"/>
        <v>8.1408769324880823E-2</v>
      </c>
      <c r="T239" s="92">
        <v>915</v>
      </c>
      <c r="U239" s="1">
        <v>29291</v>
      </c>
      <c r="V239" s="1">
        <v>31734.561213434452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267</v>
      </c>
      <c r="D240" s="1">
        <v>160116</v>
      </c>
      <c r="E240" s="86">
        <f t="shared" si="48"/>
        <v>14731.438034777808</v>
      </c>
      <c r="F240" s="87">
        <f t="shared" si="42"/>
        <v>0.7333173712034361</v>
      </c>
      <c r="G240" s="189">
        <f t="shared" si="49"/>
        <v>3322.1734424227161</v>
      </c>
      <c r="H240" s="189">
        <f t="shared" si="43"/>
        <v>36108.703145692503</v>
      </c>
      <c r="I240" s="189">
        <f t="shared" si="44"/>
        <v>1172.278111303996</v>
      </c>
      <c r="J240" s="88">
        <f t="shared" si="45"/>
        <v>12741.490791763132</v>
      </c>
      <c r="K240" s="189">
        <f t="shared" si="50"/>
        <v>962.4091133892058</v>
      </c>
      <c r="L240" s="88">
        <f t="shared" si="46"/>
        <v>10460.424653427279</v>
      </c>
      <c r="M240" s="89">
        <f t="shared" si="51"/>
        <v>46569.127799119786</v>
      </c>
      <c r="N240" s="89">
        <f t="shared" si="52"/>
        <v>206685.1277991198</v>
      </c>
      <c r="O240" s="89">
        <f t="shared" si="53"/>
        <v>19016.020590589731</v>
      </c>
      <c r="P240" s="90">
        <f t="shared" si="47"/>
        <v>0.94659993120298147</v>
      </c>
      <c r="Q240" s="227">
        <v>21526.523559679383</v>
      </c>
      <c r="R240" s="90">
        <f t="shared" si="54"/>
        <v>0.10775489307532118</v>
      </c>
      <c r="S240" s="90">
        <f t="shared" si="54"/>
        <v>0.10428965557743165</v>
      </c>
      <c r="T240" s="92">
        <v>10869</v>
      </c>
      <c r="U240" s="1">
        <v>144541</v>
      </c>
      <c r="V240" s="1">
        <v>13340.193816335948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268</v>
      </c>
      <c r="D241" s="1">
        <v>30003</v>
      </c>
      <c r="E241" s="86">
        <f t="shared" si="48"/>
        <v>16798.992161254198</v>
      </c>
      <c r="F241" s="87">
        <f t="shared" si="42"/>
        <v>0.83623830487393858</v>
      </c>
      <c r="G241" s="189">
        <f t="shared" si="49"/>
        <v>2040.289884007354</v>
      </c>
      <c r="H241" s="189">
        <f t="shared" si="43"/>
        <v>3643.9577328371342</v>
      </c>
      <c r="I241" s="189">
        <f t="shared" si="44"/>
        <v>448.63416703725937</v>
      </c>
      <c r="J241" s="88">
        <f t="shared" si="45"/>
        <v>801.2606223285452</v>
      </c>
      <c r="K241" s="189">
        <f t="shared" si="50"/>
        <v>238.76516912246922</v>
      </c>
      <c r="L241" s="88">
        <f t="shared" si="46"/>
        <v>426.43459205273001</v>
      </c>
      <c r="M241" s="89">
        <f t="shared" si="51"/>
        <v>4070.3923248898641</v>
      </c>
      <c r="N241" s="89">
        <f t="shared" si="52"/>
        <v>34073.392324889865</v>
      </c>
      <c r="O241" s="89">
        <f t="shared" si="53"/>
        <v>19078.04721438402</v>
      </c>
      <c r="P241" s="90">
        <f t="shared" si="47"/>
        <v>0.94968755921309633</v>
      </c>
      <c r="Q241" s="227">
        <v>2071.9740912307825</v>
      </c>
      <c r="R241" s="90">
        <f t="shared" si="54"/>
        <v>0.1796878071796485</v>
      </c>
      <c r="S241" s="90">
        <f t="shared" si="54"/>
        <v>0.17308261229062466</v>
      </c>
      <c r="T241" s="92">
        <v>1786</v>
      </c>
      <c r="U241" s="1">
        <v>25433</v>
      </c>
      <c r="V241" s="1">
        <v>14320.382882882883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269</v>
      </c>
      <c r="D242" s="1">
        <v>121155</v>
      </c>
      <c r="E242" s="86">
        <f t="shared" si="48"/>
        <v>19658.445562226188</v>
      </c>
      <c r="F242" s="87">
        <f t="shared" si="42"/>
        <v>0.97857925258923961</v>
      </c>
      <c r="G242" s="189">
        <f t="shared" si="49"/>
        <v>267.42877540472006</v>
      </c>
      <c r="H242" s="189">
        <f t="shared" si="43"/>
        <v>1648.1635428192897</v>
      </c>
      <c r="I242" s="189">
        <f t="shared" si="44"/>
        <v>0</v>
      </c>
      <c r="J242" s="88">
        <f t="shared" si="45"/>
        <v>0</v>
      </c>
      <c r="K242" s="189">
        <f t="shared" si="50"/>
        <v>-209.86899791479016</v>
      </c>
      <c r="L242" s="88">
        <f t="shared" si="46"/>
        <v>-1293.4226341488518</v>
      </c>
      <c r="M242" s="89">
        <f t="shared" si="51"/>
        <v>354.74090867043788</v>
      </c>
      <c r="N242" s="89">
        <f t="shared" si="52"/>
        <v>121509.74090867044</v>
      </c>
      <c r="O242" s="89">
        <f t="shared" si="53"/>
        <v>19716.005339716121</v>
      </c>
      <c r="P242" s="90">
        <f t="shared" si="47"/>
        <v>0.98144452511839153</v>
      </c>
      <c r="Q242" s="227">
        <v>6198.3197289469881</v>
      </c>
      <c r="R242" s="90">
        <f t="shared" si="54"/>
        <v>0.10758133964730726</v>
      </c>
      <c r="S242" s="90">
        <f t="shared" si="54"/>
        <v>0.1127930642700188</v>
      </c>
      <c r="T242" s="92">
        <v>6163</v>
      </c>
      <c r="U242" s="1">
        <v>109387</v>
      </c>
      <c r="V242" s="1">
        <v>17665.859173126617</v>
      </c>
      <c r="W242" s="196"/>
      <c r="X242" s="89">
        <v>0</v>
      </c>
      <c r="Y242" s="89">
        <f t="shared" si="55"/>
        <v>0</v>
      </c>
    </row>
    <row r="243" spans="2:27" ht="30.65" customHeight="1">
      <c r="B243" s="200">
        <v>4228</v>
      </c>
      <c r="C243" t="s">
        <v>270</v>
      </c>
      <c r="D243" s="1">
        <v>75311</v>
      </c>
      <c r="E243" s="86">
        <f t="shared" si="48"/>
        <v>39595.688748685599</v>
      </c>
      <c r="F243" s="87">
        <f t="shared" si="42"/>
        <v>1.9710367932599151</v>
      </c>
      <c r="G243" s="189">
        <f t="shared" si="49"/>
        <v>-12093.662000200115</v>
      </c>
      <c r="H243" s="189">
        <f t="shared" si="43"/>
        <v>-23002.145124380619</v>
      </c>
      <c r="I243" s="189">
        <f t="shared" si="44"/>
        <v>0</v>
      </c>
      <c r="J243" s="88">
        <f t="shared" si="45"/>
        <v>0</v>
      </c>
      <c r="K243" s="189">
        <f t="shared" si="50"/>
        <v>-209.86899791479016</v>
      </c>
      <c r="L243" s="88">
        <f t="shared" si="46"/>
        <v>-399.17083403393093</v>
      </c>
      <c r="M243" s="89">
        <f t="shared" si="51"/>
        <v>-23401.315958414551</v>
      </c>
      <c r="N243" s="89">
        <f t="shared" si="52"/>
        <v>51909.684041585453</v>
      </c>
      <c r="O243" s="89">
        <f t="shared" si="53"/>
        <v>27292.157750570692</v>
      </c>
      <c r="P243" s="90">
        <f t="shared" si="47"/>
        <v>1.3585783905732476</v>
      </c>
      <c r="Q243" s="227">
        <v>97.930862316585262</v>
      </c>
      <c r="R243" s="90">
        <f t="shared" si="54"/>
        <v>1.4371531706265827E-2</v>
      </c>
      <c r="S243" s="90">
        <f t="shared" si="54"/>
        <v>-1.094700901242889E-3</v>
      </c>
      <c r="T243" s="92">
        <v>1902</v>
      </c>
      <c r="U243" s="1">
        <v>74244</v>
      </c>
      <c r="V243" s="1">
        <v>39639.081687132944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271</v>
      </c>
      <c r="D244" s="1">
        <v>6187107</v>
      </c>
      <c r="E244" s="86">
        <f t="shared" si="48"/>
        <v>21065.432111375547</v>
      </c>
      <c r="F244" s="87">
        <f t="shared" si="42"/>
        <v>1.0486177427288319</v>
      </c>
      <c r="G244" s="189">
        <f t="shared" si="49"/>
        <v>-604.90288506788204</v>
      </c>
      <c r="H244" s="189">
        <f t="shared" si="43"/>
        <v>-177665.42147040257</v>
      </c>
      <c r="I244" s="189">
        <f t="shared" si="44"/>
        <v>0</v>
      </c>
      <c r="J244" s="88">
        <f t="shared" si="45"/>
        <v>0</v>
      </c>
      <c r="K244" s="189">
        <f t="shared" si="50"/>
        <v>-209.86899791479016</v>
      </c>
      <c r="L244" s="88">
        <f t="shared" si="46"/>
        <v>-61640.413508555102</v>
      </c>
      <c r="M244" s="89">
        <f t="shared" si="51"/>
        <v>-239305.83497895766</v>
      </c>
      <c r="N244" s="89">
        <f t="shared" si="52"/>
        <v>5947801.1650210423</v>
      </c>
      <c r="O244" s="89">
        <f t="shared" si="53"/>
        <v>20250.660228392873</v>
      </c>
      <c r="P244" s="90">
        <f t="shared" si="47"/>
        <v>1.0080591513714365</v>
      </c>
      <c r="Q244" s="227">
        <v>-115579.63534166964</v>
      </c>
      <c r="R244" s="93">
        <f t="shared" si="54"/>
        <v>7.4463532952828967E-2</v>
      </c>
      <c r="S244" s="93">
        <f t="shared" si="54"/>
        <v>6.7992073141268636E-2</v>
      </c>
      <c r="T244" s="92">
        <v>293709</v>
      </c>
      <c r="U244" s="1">
        <v>5758322</v>
      </c>
      <c r="V244" s="1">
        <v>19724.333767212443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272</v>
      </c>
      <c r="D245" s="1">
        <v>328050</v>
      </c>
      <c r="E245" s="86">
        <f t="shared" si="48"/>
        <v>18832.883632814741</v>
      </c>
      <c r="F245" s="87">
        <f t="shared" si="42"/>
        <v>0.93748354269232248</v>
      </c>
      <c r="G245" s="189">
        <f t="shared" si="49"/>
        <v>779.27717163981765</v>
      </c>
      <c r="H245" s="189">
        <f t="shared" si="43"/>
        <v>13574.229052793984</v>
      </c>
      <c r="I245" s="189">
        <f t="shared" si="44"/>
        <v>0</v>
      </c>
      <c r="J245" s="88">
        <f t="shared" si="45"/>
        <v>0</v>
      </c>
      <c r="K245" s="189">
        <f t="shared" si="50"/>
        <v>-209.86899791479016</v>
      </c>
      <c r="L245" s="88">
        <f t="shared" si="46"/>
        <v>-3655.7080746777297</v>
      </c>
      <c r="M245" s="89">
        <f t="shared" si="51"/>
        <v>9918.5209781162539</v>
      </c>
      <c r="N245" s="89">
        <f t="shared" si="52"/>
        <v>337968.52097811626</v>
      </c>
      <c r="O245" s="89">
        <f t="shared" si="53"/>
        <v>19402.291806539772</v>
      </c>
      <c r="P245" s="90">
        <f t="shared" si="47"/>
        <v>0.96582815535756317</v>
      </c>
      <c r="Q245" s="227">
        <v>7916.3843904799187</v>
      </c>
      <c r="R245" s="93">
        <f t="shared" si="54"/>
        <v>5.6652013169753712E-3</v>
      </c>
      <c r="S245" s="93">
        <f t="shared" si="54"/>
        <v>1.6238347579197948E-3</v>
      </c>
      <c r="T245" s="92">
        <v>17419</v>
      </c>
      <c r="U245" s="1">
        <v>326202</v>
      </c>
      <c r="V245" s="1">
        <v>18802.351720560262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273</v>
      </c>
      <c r="D246" s="1">
        <v>73770</v>
      </c>
      <c r="E246" s="86">
        <f t="shared" si="48"/>
        <v>18023.454678719765</v>
      </c>
      <c r="F246" s="87">
        <f t="shared" si="42"/>
        <v>0.89719091739725043</v>
      </c>
      <c r="G246" s="189">
        <f t="shared" si="49"/>
        <v>1281.1231231787026</v>
      </c>
      <c r="H246" s="189">
        <f t="shared" si="43"/>
        <v>5243.6369431704297</v>
      </c>
      <c r="I246" s="189">
        <f t="shared" si="44"/>
        <v>20.072285924311107</v>
      </c>
      <c r="J246" s="88">
        <f t="shared" si="45"/>
        <v>82.15586628820536</v>
      </c>
      <c r="K246" s="189">
        <f t="shared" si="50"/>
        <v>-189.79671199047905</v>
      </c>
      <c r="L246" s="88">
        <f t="shared" si="46"/>
        <v>-776.83794217703075</v>
      </c>
      <c r="M246" s="89">
        <f t="shared" si="51"/>
        <v>4466.7990009933992</v>
      </c>
      <c r="N246" s="89">
        <f t="shared" si="52"/>
        <v>78236.7990009934</v>
      </c>
      <c r="O246" s="89">
        <f t="shared" si="53"/>
        <v>19114.781089907989</v>
      </c>
      <c r="P246" s="90">
        <f t="shared" si="47"/>
        <v>0.95151613758879583</v>
      </c>
      <c r="Q246" s="227">
        <v>3326.2503349852741</v>
      </c>
      <c r="R246" s="93">
        <f t="shared" si="54"/>
        <v>0.14265799256505576</v>
      </c>
      <c r="S246" s="93">
        <f t="shared" si="54"/>
        <v>0.13679534466770263</v>
      </c>
      <c r="T246" s="92">
        <v>4093</v>
      </c>
      <c r="U246" s="1">
        <v>64560</v>
      </c>
      <c r="V246" s="1">
        <v>15854.616895874264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274</v>
      </c>
      <c r="D247" s="1">
        <v>101736</v>
      </c>
      <c r="E247" s="86">
        <f t="shared" si="48"/>
        <v>17687.065368567455</v>
      </c>
      <c r="F247" s="87">
        <f t="shared" si="42"/>
        <v>0.88044576841454625</v>
      </c>
      <c r="G247" s="189">
        <f t="shared" si="49"/>
        <v>1489.6844954731348</v>
      </c>
      <c r="H247" s="189">
        <f t="shared" si="43"/>
        <v>8568.6652179614721</v>
      </c>
      <c r="I247" s="189">
        <f t="shared" si="44"/>
        <v>137.80854447761956</v>
      </c>
      <c r="J247" s="88">
        <f t="shared" si="45"/>
        <v>792.67474783526768</v>
      </c>
      <c r="K247" s="189">
        <f t="shared" si="50"/>
        <v>-72.060453437170594</v>
      </c>
      <c r="L247" s="88">
        <f t="shared" si="46"/>
        <v>-414.49172817060526</v>
      </c>
      <c r="M247" s="89">
        <f t="shared" si="51"/>
        <v>8154.1734897908664</v>
      </c>
      <c r="N247" s="89">
        <f t="shared" si="52"/>
        <v>109890.17348979086</v>
      </c>
      <c r="O247" s="89">
        <f t="shared" si="53"/>
        <v>19104.689410603416</v>
      </c>
      <c r="P247" s="90">
        <f t="shared" si="47"/>
        <v>0.9510137831193145</v>
      </c>
      <c r="Q247" s="227">
        <v>3494.3010373793095</v>
      </c>
      <c r="R247" s="93">
        <f t="shared" si="54"/>
        <v>0.14033357245337158</v>
      </c>
      <c r="S247" s="93">
        <f t="shared" si="54"/>
        <v>0.13835107319667253</v>
      </c>
      <c r="T247" s="92">
        <v>5752</v>
      </c>
      <c r="U247" s="1">
        <v>89216</v>
      </c>
      <c r="V247" s="1">
        <v>15537.443399512364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275</v>
      </c>
      <c r="D248" s="1">
        <v>238744</v>
      </c>
      <c r="E248" s="86">
        <f t="shared" si="48"/>
        <v>19308.046906591182</v>
      </c>
      <c r="F248" s="87">
        <f t="shared" si="42"/>
        <v>0.96113673133524735</v>
      </c>
      <c r="G248" s="189">
        <f t="shared" si="49"/>
        <v>484.67594189842407</v>
      </c>
      <c r="H248" s="189">
        <f t="shared" si="43"/>
        <v>5993.0180215740138</v>
      </c>
      <c r="I248" s="189">
        <f t="shared" si="44"/>
        <v>0</v>
      </c>
      <c r="J248" s="88">
        <f t="shared" si="45"/>
        <v>0</v>
      </c>
      <c r="K248" s="189">
        <f t="shared" si="50"/>
        <v>-209.86899791479016</v>
      </c>
      <c r="L248" s="88">
        <f t="shared" si="46"/>
        <v>-2595.0301592163801</v>
      </c>
      <c r="M248" s="89">
        <f t="shared" si="51"/>
        <v>3397.9878623576337</v>
      </c>
      <c r="N248" s="89">
        <f t="shared" si="52"/>
        <v>242141.98786235764</v>
      </c>
      <c r="O248" s="89">
        <f t="shared" si="53"/>
        <v>19582.853850574818</v>
      </c>
      <c r="P248" s="90">
        <f t="shared" si="47"/>
        <v>0.97481636704187458</v>
      </c>
      <c r="Q248" s="227">
        <v>4149.499585985669</v>
      </c>
      <c r="R248" s="93">
        <f t="shared" si="54"/>
        <v>0.11215976372707495</v>
      </c>
      <c r="S248" s="93">
        <f t="shared" si="54"/>
        <v>0.1034351784394463</v>
      </c>
      <c r="T248" s="92">
        <v>12365</v>
      </c>
      <c r="U248" s="1">
        <v>214667</v>
      </c>
      <c r="V248" s="1">
        <v>17498.125203782198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276</v>
      </c>
      <c r="D249" s="1">
        <v>416386</v>
      </c>
      <c r="E249" s="86">
        <f t="shared" si="48"/>
        <v>21518.656330749356</v>
      </c>
      <c r="F249" s="87">
        <f t="shared" si="42"/>
        <v>1.0711788255187338</v>
      </c>
      <c r="G249" s="189">
        <f t="shared" si="49"/>
        <v>-885.90190107964384</v>
      </c>
      <c r="H249" s="189">
        <f t="shared" si="43"/>
        <v>-17142.201785891109</v>
      </c>
      <c r="I249" s="189">
        <f t="shared" si="44"/>
        <v>0</v>
      </c>
      <c r="J249" s="88">
        <f t="shared" si="45"/>
        <v>0</v>
      </c>
      <c r="K249" s="189">
        <f t="shared" si="50"/>
        <v>-209.86899791479016</v>
      </c>
      <c r="L249" s="88">
        <f t="shared" si="46"/>
        <v>-4060.9651096511898</v>
      </c>
      <c r="M249" s="89">
        <f t="shared" si="51"/>
        <v>-21203.166895542301</v>
      </c>
      <c r="N249" s="89">
        <f t="shared" si="52"/>
        <v>395182.83310445771</v>
      </c>
      <c r="O249" s="89">
        <f t="shared" si="53"/>
        <v>20422.885431754919</v>
      </c>
      <c r="P249" s="90">
        <f t="shared" si="47"/>
        <v>1.016632362831599</v>
      </c>
      <c r="Q249" s="227">
        <v>-7543.0795237507627</v>
      </c>
      <c r="R249" s="93">
        <f t="shared" si="54"/>
        <v>0.12884563248929132</v>
      </c>
      <c r="S249" s="93">
        <f t="shared" si="54"/>
        <v>0.12517032112769835</v>
      </c>
      <c r="T249" s="92">
        <v>19350</v>
      </c>
      <c r="U249" s="1">
        <v>368860</v>
      </c>
      <c r="V249" s="1">
        <v>19124.799087468244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277</v>
      </c>
      <c r="D250" s="1">
        <v>60967</v>
      </c>
      <c r="E250" s="86">
        <f t="shared" si="48"/>
        <v>19004.675810473818</v>
      </c>
      <c r="F250" s="87">
        <f t="shared" si="42"/>
        <v>0.94603519853317519</v>
      </c>
      <c r="G250" s="189">
        <f t="shared" si="49"/>
        <v>672.76602149118958</v>
      </c>
      <c r="H250" s="189">
        <f t="shared" si="43"/>
        <v>2158.2333969437364</v>
      </c>
      <c r="I250" s="189">
        <f t="shared" si="44"/>
        <v>0</v>
      </c>
      <c r="J250" s="88">
        <f t="shared" si="45"/>
        <v>0</v>
      </c>
      <c r="K250" s="189">
        <f t="shared" si="50"/>
        <v>-209.86899791479016</v>
      </c>
      <c r="L250" s="88">
        <f t="shared" si="46"/>
        <v>-673.25974531064685</v>
      </c>
      <c r="M250" s="89">
        <f t="shared" si="51"/>
        <v>1484.9736516330895</v>
      </c>
      <c r="N250" s="89">
        <f t="shared" si="52"/>
        <v>62451.973651633089</v>
      </c>
      <c r="O250" s="89">
        <f t="shared" si="53"/>
        <v>19467.572834050217</v>
      </c>
      <c r="P250" s="90">
        <f t="shared" si="47"/>
        <v>0.96907778457708704</v>
      </c>
      <c r="Q250" s="227">
        <v>-62.634591844568604</v>
      </c>
      <c r="R250" s="93">
        <f t="shared" si="54"/>
        <v>0.19136670965724781</v>
      </c>
      <c r="S250" s="93">
        <f t="shared" si="54"/>
        <v>0.18950984134419119</v>
      </c>
      <c r="T250" s="92">
        <v>3208</v>
      </c>
      <c r="U250" s="1">
        <v>51174</v>
      </c>
      <c r="V250" s="1">
        <v>15976.89665938183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278</v>
      </c>
      <c r="D251" s="1">
        <v>80754</v>
      </c>
      <c r="E251" s="86">
        <f t="shared" si="48"/>
        <v>27044.206296048225</v>
      </c>
      <c r="F251" s="87">
        <f t="shared" si="42"/>
        <v>1.3462355963132979</v>
      </c>
      <c r="G251" s="189">
        <f t="shared" si="49"/>
        <v>-4311.742879564943</v>
      </c>
      <c r="H251" s="189">
        <f t="shared" si="43"/>
        <v>-12874.86423838092</v>
      </c>
      <c r="I251" s="189">
        <f t="shared" si="44"/>
        <v>0</v>
      </c>
      <c r="J251" s="88">
        <f t="shared" si="45"/>
        <v>0</v>
      </c>
      <c r="K251" s="189">
        <f t="shared" si="50"/>
        <v>-209.86899791479016</v>
      </c>
      <c r="L251" s="88">
        <f t="shared" si="46"/>
        <v>-626.66882777356341</v>
      </c>
      <c r="M251" s="89">
        <f t="shared" si="51"/>
        <v>-13501.533066154483</v>
      </c>
      <c r="N251" s="89">
        <f t="shared" si="52"/>
        <v>67252.466933845513</v>
      </c>
      <c r="O251" s="89">
        <f t="shared" si="53"/>
        <v>22522.594418568493</v>
      </c>
      <c r="P251" s="90">
        <f t="shared" si="47"/>
        <v>1.1211539357335334</v>
      </c>
      <c r="Q251" s="227">
        <v>-10861.60147482789</v>
      </c>
      <c r="R251" s="93">
        <f t="shared" si="54"/>
        <v>0.29268448855450618</v>
      </c>
      <c r="S251" s="93">
        <f t="shared" si="54"/>
        <v>0.26497792215548144</v>
      </c>
      <c r="T251" s="92">
        <v>2986</v>
      </c>
      <c r="U251" s="1">
        <v>62470</v>
      </c>
      <c r="V251" s="1">
        <v>21379.192334017793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279</v>
      </c>
      <c r="D252" s="1">
        <v>271154</v>
      </c>
      <c r="E252" s="86">
        <f t="shared" si="48"/>
        <v>20580.948766603418</v>
      </c>
      <c r="F252" s="87">
        <f t="shared" si="42"/>
        <v>1.0245006095649545</v>
      </c>
      <c r="G252" s="189">
        <f t="shared" si="49"/>
        <v>-304.52321130916243</v>
      </c>
      <c r="H252" s="189">
        <f t="shared" si="43"/>
        <v>-4012.093308998215</v>
      </c>
      <c r="I252" s="189">
        <f t="shared" si="44"/>
        <v>0</v>
      </c>
      <c r="J252" s="88">
        <f t="shared" si="45"/>
        <v>0</v>
      </c>
      <c r="K252" s="189">
        <f t="shared" si="50"/>
        <v>-209.86899791479016</v>
      </c>
      <c r="L252" s="88">
        <f t="shared" si="46"/>
        <v>-2765.0240475273604</v>
      </c>
      <c r="M252" s="89">
        <f t="shared" si="51"/>
        <v>-6777.1173565255758</v>
      </c>
      <c r="N252" s="89">
        <f t="shared" si="52"/>
        <v>264376.88264347444</v>
      </c>
      <c r="O252" s="89">
        <f t="shared" si="53"/>
        <v>20066.556557379463</v>
      </c>
      <c r="P252" s="90">
        <f t="shared" si="47"/>
        <v>0.99889464076916301</v>
      </c>
      <c r="Q252" s="227">
        <v>5105.8068617356003</v>
      </c>
      <c r="R252" s="93">
        <f t="shared" si="54"/>
        <v>0.1191114926494259</v>
      </c>
      <c r="S252" s="93">
        <f t="shared" si="54"/>
        <v>0.1118064764545228</v>
      </c>
      <c r="T252" s="92">
        <v>13175</v>
      </c>
      <c r="U252" s="1">
        <v>242294</v>
      </c>
      <c r="V252" s="1">
        <v>18511.269004507601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280</v>
      </c>
      <c r="D253" s="1">
        <v>264866</v>
      </c>
      <c r="E253" s="86">
        <f t="shared" si="48"/>
        <v>24120.389764138057</v>
      </c>
      <c r="F253" s="87">
        <f t="shared" si="42"/>
        <v>1.2006907114215597</v>
      </c>
      <c r="G253" s="189">
        <f t="shared" si="49"/>
        <v>-2498.9766297806386</v>
      </c>
      <c r="H253" s="189">
        <f t="shared" si="43"/>
        <v>-27441.262371621193</v>
      </c>
      <c r="I253" s="189">
        <f t="shared" si="44"/>
        <v>0</v>
      </c>
      <c r="J253" s="88">
        <f t="shared" si="45"/>
        <v>0</v>
      </c>
      <c r="K253" s="189">
        <f t="shared" si="50"/>
        <v>-209.86899791479016</v>
      </c>
      <c r="L253" s="88">
        <f t="shared" si="46"/>
        <v>-2304.5714661023108</v>
      </c>
      <c r="M253" s="89">
        <f t="shared" si="51"/>
        <v>-29745.833837723505</v>
      </c>
      <c r="N253" s="89">
        <f t="shared" si="52"/>
        <v>235120.1661622765</v>
      </c>
      <c r="O253" s="89">
        <f t="shared" si="53"/>
        <v>21411.54413644263</v>
      </c>
      <c r="P253" s="90">
        <f t="shared" si="47"/>
        <v>1.0658468794746729</v>
      </c>
      <c r="Q253" s="227">
        <v>1391.5247839634576</v>
      </c>
      <c r="R253" s="93">
        <f t="shared" si="54"/>
        <v>0.14239256077152668</v>
      </c>
      <c r="S253" s="93">
        <f t="shared" si="54"/>
        <v>0.14613776905745482</v>
      </c>
      <c r="T253" s="92">
        <v>10981</v>
      </c>
      <c r="U253" s="1">
        <v>231852</v>
      </c>
      <c r="V253" s="1">
        <v>21044.930561858942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281</v>
      </c>
      <c r="D254" s="1">
        <v>44304</v>
      </c>
      <c r="E254" s="86">
        <f t="shared" si="48"/>
        <v>45815.925542916229</v>
      </c>
      <c r="F254" s="87">
        <f t="shared" si="42"/>
        <v>2.2806744323987131</v>
      </c>
      <c r="G254" s="189">
        <f t="shared" si="49"/>
        <v>-15950.208812623105</v>
      </c>
      <c r="H254" s="189">
        <f t="shared" si="43"/>
        <v>-15423.851921806543</v>
      </c>
      <c r="I254" s="189">
        <f t="shared" si="44"/>
        <v>0</v>
      </c>
      <c r="J254" s="88">
        <f t="shared" si="45"/>
        <v>0</v>
      </c>
      <c r="K254" s="189">
        <f t="shared" si="50"/>
        <v>-209.86899791479016</v>
      </c>
      <c r="L254" s="88">
        <f t="shared" si="46"/>
        <v>-202.94332098360209</v>
      </c>
      <c r="M254" s="89">
        <f t="shared" si="51"/>
        <v>-15626.795242790145</v>
      </c>
      <c r="N254" s="89">
        <f t="shared" si="52"/>
        <v>28677.204757209853</v>
      </c>
      <c r="O254" s="89">
        <f t="shared" si="53"/>
        <v>29655.847732378337</v>
      </c>
      <c r="P254" s="90">
        <f t="shared" si="47"/>
        <v>1.4762406934459908</v>
      </c>
      <c r="Q254" s="227">
        <v>-42.872721419480513</v>
      </c>
      <c r="R254" s="93">
        <f t="shared" si="54"/>
        <v>2.5864264709287516E-2</v>
      </c>
      <c r="S254" s="93">
        <f t="shared" si="54"/>
        <v>2.6925137785512056E-2</v>
      </c>
      <c r="T254" s="92">
        <v>967</v>
      </c>
      <c r="U254" s="1">
        <v>43187</v>
      </c>
      <c r="V254" s="1">
        <v>44614.669421487604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282</v>
      </c>
      <c r="D255" s="1">
        <v>25353</v>
      </c>
      <c r="E255" s="86">
        <f t="shared" si="48"/>
        <v>23048.181818181816</v>
      </c>
      <c r="F255" s="87">
        <f t="shared" si="42"/>
        <v>1.1473171907607898</v>
      </c>
      <c r="G255" s="189">
        <f t="shared" si="49"/>
        <v>-1834.2077032877692</v>
      </c>
      <c r="H255" s="189">
        <f t="shared" si="43"/>
        <v>-2017.628473616546</v>
      </c>
      <c r="I255" s="189">
        <f t="shared" si="44"/>
        <v>0</v>
      </c>
      <c r="J255" s="88">
        <f t="shared" si="45"/>
        <v>0</v>
      </c>
      <c r="K255" s="189">
        <f t="shared" si="50"/>
        <v>-209.86899791479016</v>
      </c>
      <c r="L255" s="88">
        <f t="shared" si="46"/>
        <v>-230.85589770626916</v>
      </c>
      <c r="M255" s="89">
        <f t="shared" si="51"/>
        <v>-2248.4843713228152</v>
      </c>
      <c r="N255" s="89">
        <f t="shared" si="52"/>
        <v>23104.515628677185</v>
      </c>
      <c r="O255" s="89">
        <f t="shared" si="53"/>
        <v>21004.105116979263</v>
      </c>
      <c r="P255" s="90">
        <f t="shared" si="47"/>
        <v>1.0455649416235806</v>
      </c>
      <c r="Q255" s="227">
        <v>1976.3795102777372</v>
      </c>
      <c r="R255" s="93">
        <f t="shared" si="54"/>
        <v>9.235301142470443E-3</v>
      </c>
      <c r="S255" s="93">
        <f t="shared" si="54"/>
        <v>-8.5705186895432544E-4</v>
      </c>
      <c r="T255" s="92">
        <v>1100</v>
      </c>
      <c r="U255" s="1">
        <v>25121</v>
      </c>
      <c r="V255" s="1">
        <v>23067.952249770431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283</v>
      </c>
      <c r="D256" s="1">
        <v>299661</v>
      </c>
      <c r="E256" s="86">
        <f t="shared" si="48"/>
        <v>18231.99075200779</v>
      </c>
      <c r="F256" s="87">
        <f t="shared" si="42"/>
        <v>0.90757165040536836</v>
      </c>
      <c r="G256" s="189">
        <f t="shared" si="49"/>
        <v>1151.830757740127</v>
      </c>
      <c r="H256" s="189">
        <f t="shared" si="43"/>
        <v>18931.490334216724</v>
      </c>
      <c r="I256" s="189">
        <f t="shared" si="44"/>
        <v>0</v>
      </c>
      <c r="J256" s="88">
        <f t="shared" si="45"/>
        <v>0</v>
      </c>
      <c r="K256" s="189">
        <f t="shared" si="50"/>
        <v>-209.86899791479016</v>
      </c>
      <c r="L256" s="88">
        <f t="shared" si="46"/>
        <v>-3449.4068497274911</v>
      </c>
      <c r="M256" s="89">
        <f t="shared" si="51"/>
        <v>15482.083484489232</v>
      </c>
      <c r="N256" s="89">
        <f t="shared" si="52"/>
        <v>315143.08348448924</v>
      </c>
      <c r="O256" s="89">
        <f t="shared" si="53"/>
        <v>19173.952511833126</v>
      </c>
      <c r="P256" s="90">
        <f t="shared" si="47"/>
        <v>0.95446163628852032</v>
      </c>
      <c r="Q256" s="227">
        <v>10752.745264477122</v>
      </c>
      <c r="R256" s="90">
        <f t="shared" si="54"/>
        <v>0.10812769718328089</v>
      </c>
      <c r="S256" s="90">
        <f t="shared" si="54"/>
        <v>0.11048742396603925</v>
      </c>
      <c r="T256" s="92">
        <v>16436</v>
      </c>
      <c r="U256" s="1">
        <v>270421</v>
      </c>
      <c r="V256" s="1">
        <v>16418.007406957684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284</v>
      </c>
      <c r="D257" s="1">
        <v>158642</v>
      </c>
      <c r="E257" s="86">
        <f t="shared" si="48"/>
        <v>18626.511682517317</v>
      </c>
      <c r="F257" s="87">
        <f t="shared" si="42"/>
        <v>0.92721053772668638</v>
      </c>
      <c r="G257" s="189">
        <f t="shared" si="49"/>
        <v>907.22778082422019</v>
      </c>
      <c r="H257" s="189">
        <f t="shared" si="43"/>
        <v>7726.8590092798831</v>
      </c>
      <c r="I257" s="189">
        <f t="shared" si="44"/>
        <v>0</v>
      </c>
      <c r="J257" s="88">
        <f t="shared" si="45"/>
        <v>0</v>
      </c>
      <c r="K257" s="189">
        <f t="shared" si="50"/>
        <v>-209.86899791479016</v>
      </c>
      <c r="L257" s="88">
        <f t="shared" si="46"/>
        <v>-1787.4542552402679</v>
      </c>
      <c r="M257" s="89">
        <f t="shared" si="51"/>
        <v>5939.404754039615</v>
      </c>
      <c r="N257" s="89">
        <f t="shared" si="52"/>
        <v>164581.40475403963</v>
      </c>
      <c r="O257" s="89">
        <f t="shared" si="53"/>
        <v>19323.870465426749</v>
      </c>
      <c r="P257" s="90">
        <f t="shared" si="47"/>
        <v>0.96192441347062141</v>
      </c>
      <c r="Q257" s="227">
        <v>6994.7202809413511</v>
      </c>
      <c r="R257" s="90">
        <f t="shared" si="54"/>
        <v>0.11938866231072098</v>
      </c>
      <c r="S257" s="90">
        <f t="shared" si="54"/>
        <v>0.11662863390770069</v>
      </c>
      <c r="T257" s="92">
        <v>8517</v>
      </c>
      <c r="U257" s="1">
        <v>141722</v>
      </c>
      <c r="V257" s="1">
        <v>16681.026365348396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285</v>
      </c>
      <c r="D258" s="1">
        <v>46451</v>
      </c>
      <c r="E258" s="86">
        <f t="shared" si="48"/>
        <v>18647.531112003209</v>
      </c>
      <c r="F258" s="87">
        <f t="shared" si="42"/>
        <v>0.92825686550123232</v>
      </c>
      <c r="G258" s="189">
        <f t="shared" si="49"/>
        <v>894.19573454296722</v>
      </c>
      <c r="H258" s="189">
        <f t="shared" si="43"/>
        <v>2227.4415747465314</v>
      </c>
      <c r="I258" s="189">
        <f t="shared" si="44"/>
        <v>0</v>
      </c>
      <c r="J258" s="88">
        <f t="shared" si="45"/>
        <v>0</v>
      </c>
      <c r="K258" s="189">
        <f t="shared" si="50"/>
        <v>-209.86899791479016</v>
      </c>
      <c r="L258" s="88">
        <f t="shared" si="46"/>
        <v>-522.7836738057423</v>
      </c>
      <c r="M258" s="89">
        <f t="shared" si="51"/>
        <v>1704.6579009407892</v>
      </c>
      <c r="N258" s="89">
        <f t="shared" si="52"/>
        <v>48155.657900940787</v>
      </c>
      <c r="O258" s="89">
        <f t="shared" si="53"/>
        <v>19331.857848631385</v>
      </c>
      <c r="P258" s="90">
        <f t="shared" si="47"/>
        <v>0.96232201802494866</v>
      </c>
      <c r="Q258" s="227">
        <v>1685.4507455471307</v>
      </c>
      <c r="R258" s="90">
        <f t="shared" si="54"/>
        <v>9.8288173263347045E-2</v>
      </c>
      <c r="S258" s="90">
        <f t="shared" si="54"/>
        <v>0.10313810096543308</v>
      </c>
      <c r="T258" s="92">
        <v>2491</v>
      </c>
      <c r="U258" s="1">
        <v>42294</v>
      </c>
      <c r="V258" s="1">
        <v>16904.076738609114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286</v>
      </c>
      <c r="D259" s="1">
        <v>490355</v>
      </c>
      <c r="E259" s="86">
        <f t="shared" si="48"/>
        <v>18614.949510287755</v>
      </c>
      <c r="F259" s="87">
        <f t="shared" si="42"/>
        <v>0.92663498347836604</v>
      </c>
      <c r="G259" s="189">
        <f t="shared" si="49"/>
        <v>914.39632760654854</v>
      </c>
      <c r="H259" s="189">
        <f t="shared" si="43"/>
        <v>24087.028061811699</v>
      </c>
      <c r="I259" s="189">
        <f t="shared" si="44"/>
        <v>0</v>
      </c>
      <c r="J259" s="88">
        <f t="shared" si="45"/>
        <v>0</v>
      </c>
      <c r="K259" s="189">
        <f t="shared" si="50"/>
        <v>-209.86899791479016</v>
      </c>
      <c r="L259" s="88">
        <f t="shared" si="46"/>
        <v>-5528.3691430714016</v>
      </c>
      <c r="M259" s="89">
        <f t="shared" si="51"/>
        <v>18558.658918740297</v>
      </c>
      <c r="N259" s="89">
        <f t="shared" si="52"/>
        <v>508913.65891874029</v>
      </c>
      <c r="O259" s="89">
        <f t="shared" si="53"/>
        <v>19319.47683997951</v>
      </c>
      <c r="P259" s="90">
        <f t="shared" si="47"/>
        <v>0.96170570285625934</v>
      </c>
      <c r="Q259" s="227">
        <v>9900.8777997600573</v>
      </c>
      <c r="R259" s="90">
        <f t="shared" si="54"/>
        <v>0.11820186490498745</v>
      </c>
      <c r="S259" s="90">
        <f t="shared" si="54"/>
        <v>0.10708012439154498</v>
      </c>
      <c r="T259" s="92">
        <v>26342</v>
      </c>
      <c r="U259" s="1">
        <v>438521</v>
      </c>
      <c r="V259" s="1">
        <v>16814.455521472391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287</v>
      </c>
      <c r="D260" s="1">
        <v>172062</v>
      </c>
      <c r="E260" s="86">
        <f t="shared" si="48"/>
        <v>31646.496229538348</v>
      </c>
      <c r="F260" s="87">
        <f t="shared" si="42"/>
        <v>1.5753333359620341</v>
      </c>
      <c r="G260" s="189">
        <f t="shared" si="49"/>
        <v>-7165.1626383288194</v>
      </c>
      <c r="H260" s="189">
        <f t="shared" si="43"/>
        <v>-38956.989264593787</v>
      </c>
      <c r="I260" s="189">
        <f t="shared" si="44"/>
        <v>0</v>
      </c>
      <c r="J260" s="88">
        <f t="shared" si="45"/>
        <v>0</v>
      </c>
      <c r="K260" s="189">
        <f t="shared" si="50"/>
        <v>-209.86899791479016</v>
      </c>
      <c r="L260" s="88">
        <f t="shared" si="46"/>
        <v>-1141.0577416627141</v>
      </c>
      <c r="M260" s="89">
        <f t="shared" si="51"/>
        <v>-40098.0470062565</v>
      </c>
      <c r="N260" s="89">
        <f t="shared" si="52"/>
        <v>131963.9529937435</v>
      </c>
      <c r="O260" s="89">
        <f t="shared" si="53"/>
        <v>24271.464593294742</v>
      </c>
      <c r="P260" s="90">
        <f t="shared" si="47"/>
        <v>1.2082110768000531</v>
      </c>
      <c r="Q260" s="227">
        <v>-4844.7903478363223</v>
      </c>
      <c r="R260" s="90">
        <f t="shared" si="54"/>
        <v>7.148995528764121E-2</v>
      </c>
      <c r="S260" s="90">
        <f t="shared" si="54"/>
        <v>4.4490852128839221E-2</v>
      </c>
      <c r="T260" s="92">
        <v>5437</v>
      </c>
      <c r="U260" s="1">
        <v>160582</v>
      </c>
      <c r="V260" s="1">
        <v>30298.490566037734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288</v>
      </c>
      <c r="D261" s="1">
        <v>761281</v>
      </c>
      <c r="E261" s="86">
        <f t="shared" si="48"/>
        <v>18982.196733574365</v>
      </c>
      <c r="F261" s="87">
        <f t="shared" si="42"/>
        <v>0.9449162108593262</v>
      </c>
      <c r="G261" s="189">
        <f t="shared" si="49"/>
        <v>686.70304916885073</v>
      </c>
      <c r="H261" s="189">
        <f t="shared" si="43"/>
        <v>27540.225786916759</v>
      </c>
      <c r="I261" s="189">
        <f t="shared" si="44"/>
        <v>0</v>
      </c>
      <c r="J261" s="88">
        <f t="shared" si="45"/>
        <v>0</v>
      </c>
      <c r="K261" s="189">
        <f t="shared" si="50"/>
        <v>-209.86899791479016</v>
      </c>
      <c r="L261" s="88">
        <f t="shared" si="46"/>
        <v>-8416.7961613726602</v>
      </c>
      <c r="M261" s="89">
        <f t="shared" si="51"/>
        <v>19123.4296255441</v>
      </c>
      <c r="N261" s="89">
        <f t="shared" si="52"/>
        <v>780404.42962554411</v>
      </c>
      <c r="O261" s="89">
        <f t="shared" si="53"/>
        <v>19459.030784828428</v>
      </c>
      <c r="P261" s="90">
        <f t="shared" si="47"/>
        <v>0.9686525692610245</v>
      </c>
      <c r="Q261" s="227">
        <v>4925.9450542624472</v>
      </c>
      <c r="R261" s="90">
        <f t="shared" si="54"/>
        <v>0.12019311416455022</v>
      </c>
      <c r="S261" s="90">
        <f t="shared" si="54"/>
        <v>0.11078019608766562</v>
      </c>
      <c r="T261" s="92">
        <v>40105</v>
      </c>
      <c r="U261" s="1">
        <v>679598</v>
      </c>
      <c r="V261" s="1">
        <v>17089.066586199959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289</v>
      </c>
      <c r="D262" s="1">
        <v>531272</v>
      </c>
      <c r="E262" s="86">
        <f t="shared" si="48"/>
        <v>17489.28465615433</v>
      </c>
      <c r="F262" s="87">
        <f t="shared" si="42"/>
        <v>0.8706004273311343</v>
      </c>
      <c r="G262" s="189">
        <f t="shared" si="49"/>
        <v>1612.3085371692723</v>
      </c>
      <c r="H262" s="189">
        <f t="shared" si="43"/>
        <v>48977.096433590988</v>
      </c>
      <c r="I262" s="189">
        <f t="shared" si="44"/>
        <v>207.03179382221333</v>
      </c>
      <c r="J262" s="88">
        <f t="shared" si="45"/>
        <v>6289.0048009373741</v>
      </c>
      <c r="K262" s="189">
        <f t="shared" si="50"/>
        <v>-2.837204092576826</v>
      </c>
      <c r="L262" s="88">
        <f t="shared" si="46"/>
        <v>-86.185748720206249</v>
      </c>
      <c r="M262" s="89">
        <f t="shared" si="51"/>
        <v>48890.910684870782</v>
      </c>
      <c r="N262" s="89">
        <f t="shared" si="52"/>
        <v>580162.91068487079</v>
      </c>
      <c r="O262" s="89">
        <f t="shared" si="53"/>
        <v>19098.755989231024</v>
      </c>
      <c r="P262" s="90">
        <f t="shared" si="47"/>
        <v>0.95071842288681219</v>
      </c>
      <c r="Q262" s="227">
        <v>21707.803767814825</v>
      </c>
      <c r="R262" s="90">
        <f t="shared" si="54"/>
        <v>0.12867774371525145</v>
      </c>
      <c r="S262" s="90">
        <f t="shared" si="54"/>
        <v>0.12005762861033879</v>
      </c>
      <c r="T262" s="92">
        <v>30377</v>
      </c>
      <c r="U262" s="1">
        <v>470703</v>
      </c>
      <c r="V262" s="1">
        <v>15614.62929175651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290</v>
      </c>
      <c r="D263" s="1">
        <v>75531</v>
      </c>
      <c r="E263" s="86">
        <f t="shared" si="48"/>
        <v>19491.870967741936</v>
      </c>
      <c r="F263" s="87">
        <f t="shared" ref="F263:F326" si="56">E263/E$365</f>
        <v>0.97028732321696132</v>
      </c>
      <c r="G263" s="189">
        <f t="shared" si="49"/>
        <v>370.70502398495688</v>
      </c>
      <c r="H263" s="189">
        <f t="shared" ref="H263:H326" si="57">G263*T263/1000</f>
        <v>1436.481967941708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-209.86899791479016</v>
      </c>
      <c r="L263" s="88">
        <f t="shared" ref="L263:L326" si="60">K263*T263/1000</f>
        <v>-813.24236691981184</v>
      </c>
      <c r="M263" s="89">
        <f t="shared" si="51"/>
        <v>623.23960102189619</v>
      </c>
      <c r="N263" s="89">
        <f t="shared" si="52"/>
        <v>76154.239601021894</v>
      </c>
      <c r="O263" s="89">
        <f t="shared" si="53"/>
        <v>19652.706993812102</v>
      </c>
      <c r="P263" s="90">
        <f t="shared" ref="P263:P326" si="61">O263/O$365</f>
        <v>0.97829359195692567</v>
      </c>
      <c r="Q263" s="227">
        <v>4339.8855475692953</v>
      </c>
      <c r="R263" s="90">
        <f t="shared" si="54"/>
        <v>8.0480652313854512E-2</v>
      </c>
      <c r="S263" s="90">
        <f t="shared" si="54"/>
        <v>7.4067476829152892E-2</v>
      </c>
      <c r="T263" s="92">
        <v>3875</v>
      </c>
      <c r="U263" s="1">
        <v>69905</v>
      </c>
      <c r="V263" s="1">
        <v>18147.715472481828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291</v>
      </c>
      <c r="D264" s="1">
        <v>21196</v>
      </c>
      <c r="E264" s="86">
        <f t="shared" ref="E264:E327" si="62">D264/T264*1000</f>
        <v>54071.428571428572</v>
      </c>
      <c r="F264" s="87">
        <f t="shared" si="56"/>
        <v>2.6916257437736579</v>
      </c>
      <c r="G264" s="189">
        <f t="shared" ref="G264:G327" si="63">($E$365+$Y$365-E264-Y264)*0.62</f>
        <v>-21068.620690300759</v>
      </c>
      <c r="H264" s="189">
        <f t="shared" si="57"/>
        <v>-8258.8993105978971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-209.86899791479016</v>
      </c>
      <c r="L264" s="88">
        <f t="shared" si="60"/>
        <v>-82.268647182597732</v>
      </c>
      <c r="M264" s="89">
        <f t="shared" ref="M264:M327" si="65">+H264+L264</f>
        <v>-8341.1679577804953</v>
      </c>
      <c r="N264" s="89">
        <f t="shared" ref="N264:N327" si="66">D264+M264</f>
        <v>12854.832042219505</v>
      </c>
      <c r="O264" s="89">
        <f t="shared" ref="O264:O327" si="67">N264/T264*1000</f>
        <v>32792.938883213028</v>
      </c>
      <c r="P264" s="90">
        <f t="shared" si="61"/>
        <v>1.6324021917684697</v>
      </c>
      <c r="Q264" s="227">
        <v>407.44026184442919</v>
      </c>
      <c r="R264" s="90">
        <f t="shared" ref="R264:S327" si="68">(D264-U264)/U264</f>
        <v>-3.1510134976249823E-3</v>
      </c>
      <c r="S264" s="90">
        <f t="shared" si="68"/>
        <v>-2.3494870365020414E-2</v>
      </c>
      <c r="T264" s="92">
        <v>392</v>
      </c>
      <c r="U264" s="1">
        <v>21263</v>
      </c>
      <c r="V264" s="1">
        <v>55372.395833333336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292</v>
      </c>
      <c r="D265" s="1">
        <v>131292</v>
      </c>
      <c r="E265" s="86">
        <f t="shared" si="62"/>
        <v>16066.079295154186</v>
      </c>
      <c r="F265" s="87">
        <f t="shared" si="56"/>
        <v>0.79975457972634512</v>
      </c>
      <c r="G265" s="189">
        <f t="shared" si="63"/>
        <v>2494.6958609893613</v>
      </c>
      <c r="H265" s="189">
        <f t="shared" si="57"/>
        <v>20386.654576005061</v>
      </c>
      <c r="I265" s="189">
        <f t="shared" si="58"/>
        <v>705.15367017226367</v>
      </c>
      <c r="J265" s="88">
        <f t="shared" si="59"/>
        <v>5762.5157926477386</v>
      </c>
      <c r="K265" s="189">
        <f t="shared" si="64"/>
        <v>495.28467225747352</v>
      </c>
      <c r="L265" s="88">
        <f t="shared" si="60"/>
        <v>4047.4663416880735</v>
      </c>
      <c r="M265" s="89">
        <f t="shared" si="65"/>
        <v>24434.120917693133</v>
      </c>
      <c r="N265" s="89">
        <f t="shared" si="66"/>
        <v>155726.12091769313</v>
      </c>
      <c r="O265" s="89">
        <f t="shared" si="67"/>
        <v>19056.059828401019</v>
      </c>
      <c r="P265" s="90">
        <f t="shared" si="61"/>
        <v>0.94859304745866857</v>
      </c>
      <c r="Q265" s="227">
        <v>12038.02136256323</v>
      </c>
      <c r="R265" s="90">
        <f t="shared" si="68"/>
        <v>0.10530037715517242</v>
      </c>
      <c r="S265" s="90">
        <f t="shared" si="68"/>
        <v>0.10908750522178345</v>
      </c>
      <c r="T265" s="92">
        <v>8172</v>
      </c>
      <c r="U265" s="1">
        <v>118784</v>
      </c>
      <c r="V265" s="1">
        <v>14485.853658536585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293</v>
      </c>
      <c r="D266" s="1">
        <v>534169</v>
      </c>
      <c r="E266" s="86">
        <f t="shared" si="62"/>
        <v>17705.890152142929</v>
      </c>
      <c r="F266" s="87">
        <f t="shared" si="56"/>
        <v>0.88138284874386985</v>
      </c>
      <c r="G266" s="189">
        <f t="shared" si="63"/>
        <v>1478.0131296563411</v>
      </c>
      <c r="H266" s="189">
        <f t="shared" si="57"/>
        <v>44590.178108602151</v>
      </c>
      <c r="I266" s="189">
        <f t="shared" si="58"/>
        <v>131.21987022620377</v>
      </c>
      <c r="J266" s="88">
        <f t="shared" si="59"/>
        <v>3958.7722648543413</v>
      </c>
      <c r="K266" s="189">
        <f t="shared" si="64"/>
        <v>-78.64912768858639</v>
      </c>
      <c r="L266" s="88">
        <f t="shared" si="60"/>
        <v>-2372.7655332369627</v>
      </c>
      <c r="M266" s="89">
        <f t="shared" si="65"/>
        <v>42217.41257536519</v>
      </c>
      <c r="N266" s="89">
        <f t="shared" si="66"/>
        <v>576386.41257536516</v>
      </c>
      <c r="O266" s="89">
        <f t="shared" si="67"/>
        <v>19105.25415411068</v>
      </c>
      <c r="P266" s="90">
        <f t="shared" si="61"/>
        <v>0.95104189552919427</v>
      </c>
      <c r="Q266" s="227">
        <v>19692.979293584242</v>
      </c>
      <c r="R266" s="90">
        <f t="shared" si="68"/>
        <v>0.10918253777087469</v>
      </c>
      <c r="S266" s="90">
        <f t="shared" si="68"/>
        <v>0.10245442598685575</v>
      </c>
      <c r="T266" s="92">
        <v>30169</v>
      </c>
      <c r="U266" s="1">
        <v>481588</v>
      </c>
      <c r="V266" s="1">
        <v>16060.428199826585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294</v>
      </c>
      <c r="D267" s="1">
        <v>67868</v>
      </c>
      <c r="E267" s="86">
        <f t="shared" si="62"/>
        <v>23282.332761578044</v>
      </c>
      <c r="F267" s="87">
        <f t="shared" si="56"/>
        <v>1.1589730083307215</v>
      </c>
      <c r="G267" s="189">
        <f t="shared" si="63"/>
        <v>-1979.38128819343</v>
      </c>
      <c r="H267" s="189">
        <f t="shared" si="57"/>
        <v>-5769.8964550838491</v>
      </c>
      <c r="I267" s="189">
        <f t="shared" si="58"/>
        <v>0</v>
      </c>
      <c r="J267" s="88">
        <f t="shared" si="59"/>
        <v>0</v>
      </c>
      <c r="K267" s="189">
        <f t="shared" si="64"/>
        <v>-209.86899791479016</v>
      </c>
      <c r="L267" s="88">
        <f t="shared" si="60"/>
        <v>-611.76812892161331</v>
      </c>
      <c r="M267" s="89">
        <f t="shared" si="65"/>
        <v>-6381.6645840054625</v>
      </c>
      <c r="N267" s="89">
        <f t="shared" si="66"/>
        <v>61486.335415994537</v>
      </c>
      <c r="O267" s="89">
        <f t="shared" si="67"/>
        <v>21093.082475469826</v>
      </c>
      <c r="P267" s="90">
        <f t="shared" si="61"/>
        <v>1.0499941523001546</v>
      </c>
      <c r="Q267" s="227">
        <v>-1519.3852977639999</v>
      </c>
      <c r="R267" s="90">
        <f t="shared" si="68"/>
        <v>3.7594214863398007E-2</v>
      </c>
      <c r="S267" s="90">
        <f t="shared" si="68"/>
        <v>2.5491915273224555E-2</v>
      </c>
      <c r="T267" s="92">
        <v>2915</v>
      </c>
      <c r="U267" s="1">
        <v>65409</v>
      </c>
      <c r="V267" s="1">
        <v>22703.575147518222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295</v>
      </c>
      <c r="D268" s="1">
        <v>9234</v>
      </c>
      <c r="E268" s="86">
        <f t="shared" si="62"/>
        <v>17723.608445297505</v>
      </c>
      <c r="F268" s="87">
        <f t="shared" si="56"/>
        <v>0.88226484900261248</v>
      </c>
      <c r="G268" s="189">
        <f t="shared" si="63"/>
        <v>1467.0277879005041</v>
      </c>
      <c r="H268" s="189">
        <f t="shared" si="57"/>
        <v>764.32147749616263</v>
      </c>
      <c r="I268" s="189">
        <f t="shared" si="58"/>
        <v>125.01846762210225</v>
      </c>
      <c r="J268" s="88">
        <f t="shared" si="59"/>
        <v>65.13462163111528</v>
      </c>
      <c r="K268" s="189">
        <f t="shared" si="64"/>
        <v>-84.850530292687907</v>
      </c>
      <c r="L268" s="88">
        <f t="shared" si="60"/>
        <v>-44.2071262824904</v>
      </c>
      <c r="M268" s="89">
        <f t="shared" si="65"/>
        <v>720.11435121367219</v>
      </c>
      <c r="N268" s="89">
        <f t="shared" si="66"/>
        <v>9954.1143512136714</v>
      </c>
      <c r="O268" s="89">
        <f t="shared" si="67"/>
        <v>19105.785702905319</v>
      </c>
      <c r="P268" s="90">
        <f t="shared" si="61"/>
        <v>0.95106835553695657</v>
      </c>
      <c r="Q268" s="227">
        <v>434.60915331720651</v>
      </c>
      <c r="R268" s="90">
        <f t="shared" si="68"/>
        <v>9.9154862516367098E-2</v>
      </c>
      <c r="S268" s="90">
        <f t="shared" si="68"/>
        <v>9.4935458053732338E-2</v>
      </c>
      <c r="T268" s="92">
        <v>521</v>
      </c>
      <c r="U268" s="1">
        <v>8401</v>
      </c>
      <c r="V268" s="1">
        <v>16186.897880539498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296</v>
      </c>
      <c r="D269" s="1">
        <v>43460</v>
      </c>
      <c r="E269" s="86">
        <f t="shared" si="62"/>
        <v>25761.707172495557</v>
      </c>
      <c r="F269" s="87">
        <f t="shared" si="56"/>
        <v>1.2823939751739304</v>
      </c>
      <c r="G269" s="189">
        <f t="shared" si="63"/>
        <v>-3516.5934229622881</v>
      </c>
      <c r="H269" s="189">
        <f t="shared" si="57"/>
        <v>-5932.4931045373796</v>
      </c>
      <c r="I269" s="189">
        <f t="shared" si="58"/>
        <v>0</v>
      </c>
      <c r="J269" s="88">
        <f t="shared" si="59"/>
        <v>0</v>
      </c>
      <c r="K269" s="189">
        <f t="shared" si="64"/>
        <v>-209.86899791479016</v>
      </c>
      <c r="L269" s="88">
        <f t="shared" si="60"/>
        <v>-354.04899948225102</v>
      </c>
      <c r="M269" s="89">
        <f t="shared" si="65"/>
        <v>-6286.5421040196306</v>
      </c>
      <c r="N269" s="89">
        <f t="shared" si="66"/>
        <v>37173.457895980369</v>
      </c>
      <c r="O269" s="89">
        <f t="shared" si="67"/>
        <v>22035.244751618473</v>
      </c>
      <c r="P269" s="90">
        <f t="shared" si="61"/>
        <v>1.0968941197005735</v>
      </c>
      <c r="Q269" s="227">
        <v>315.38041258048906</v>
      </c>
      <c r="R269" s="90">
        <f t="shared" si="68"/>
        <v>0.10206669202485102</v>
      </c>
      <c r="S269" s="90">
        <f t="shared" si="68"/>
        <v>0.10663958286312861</v>
      </c>
      <c r="T269" s="92">
        <v>1687</v>
      </c>
      <c r="U269" s="1">
        <v>39435</v>
      </c>
      <c r="V269" s="1">
        <v>23279.220779220777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297</v>
      </c>
      <c r="D270" s="1">
        <v>46935</v>
      </c>
      <c r="E270" s="86">
        <f t="shared" si="62"/>
        <v>20767.699115044248</v>
      </c>
      <c r="F270" s="87">
        <f t="shared" si="56"/>
        <v>1.0337968693236184</v>
      </c>
      <c r="G270" s="189">
        <f t="shared" si="63"/>
        <v>-420.30842734247693</v>
      </c>
      <c r="H270" s="189">
        <f t="shared" si="57"/>
        <v>-949.89704579399779</v>
      </c>
      <c r="I270" s="189">
        <f t="shared" si="58"/>
        <v>0</v>
      </c>
      <c r="J270" s="88">
        <f t="shared" si="59"/>
        <v>0</v>
      </c>
      <c r="K270" s="189">
        <f t="shared" si="64"/>
        <v>-209.86899791479016</v>
      </c>
      <c r="L270" s="88">
        <f t="shared" si="60"/>
        <v>-474.30393528742576</v>
      </c>
      <c r="M270" s="89">
        <f t="shared" si="65"/>
        <v>-1424.2009810814236</v>
      </c>
      <c r="N270" s="89">
        <f t="shared" si="66"/>
        <v>45510.799018918573</v>
      </c>
      <c r="O270" s="89">
        <f t="shared" si="67"/>
        <v>20137.52168978698</v>
      </c>
      <c r="P270" s="90">
        <f t="shared" si="61"/>
        <v>1.0024272194774553</v>
      </c>
      <c r="Q270" s="227">
        <v>652.12844838880187</v>
      </c>
      <c r="R270" s="90">
        <f t="shared" si="68"/>
        <v>8.0331453561974908E-2</v>
      </c>
      <c r="S270" s="90">
        <f t="shared" si="68"/>
        <v>6.7902861618341637E-2</v>
      </c>
      <c r="T270" s="92">
        <v>2260</v>
      </c>
      <c r="U270" s="1">
        <v>43445</v>
      </c>
      <c r="V270" s="1">
        <v>19447.17994628469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298</v>
      </c>
      <c r="D271" s="1">
        <v>16837</v>
      </c>
      <c r="E271" s="86">
        <f t="shared" si="62"/>
        <v>22752.702702702703</v>
      </c>
      <c r="F271" s="87">
        <f t="shared" si="56"/>
        <v>1.1326085134614572</v>
      </c>
      <c r="G271" s="189">
        <f t="shared" si="63"/>
        <v>-1651.0106516907192</v>
      </c>
      <c r="H271" s="189">
        <f t="shared" si="57"/>
        <v>-1221.7478822511323</v>
      </c>
      <c r="I271" s="189">
        <f t="shared" si="58"/>
        <v>0</v>
      </c>
      <c r="J271" s="88">
        <f t="shared" si="59"/>
        <v>0</v>
      </c>
      <c r="K271" s="189">
        <f t="shared" si="64"/>
        <v>-209.86899791479016</v>
      </c>
      <c r="L271" s="88">
        <f t="shared" si="60"/>
        <v>-155.30305845694471</v>
      </c>
      <c r="M271" s="89">
        <f t="shared" si="65"/>
        <v>-1377.050940708077</v>
      </c>
      <c r="N271" s="89">
        <f t="shared" si="66"/>
        <v>15459.949059291923</v>
      </c>
      <c r="O271" s="89">
        <f t="shared" si="67"/>
        <v>20891.823053097196</v>
      </c>
      <c r="P271" s="90">
        <f t="shared" si="61"/>
        <v>1.0399756442498342</v>
      </c>
      <c r="Q271" s="227">
        <v>-413.97705672225072</v>
      </c>
      <c r="R271" s="90">
        <f t="shared" si="68"/>
        <v>0.14787292064357785</v>
      </c>
      <c r="S271" s="90">
        <f t="shared" si="68"/>
        <v>0.16338471686849118</v>
      </c>
      <c r="T271" s="92">
        <v>740</v>
      </c>
      <c r="U271" s="1">
        <v>14668</v>
      </c>
      <c r="V271" s="1">
        <v>19557.333333333332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299</v>
      </c>
      <c r="D272" s="1">
        <v>24096</v>
      </c>
      <c r="E272" s="86">
        <f t="shared" si="62"/>
        <v>18810.304449648713</v>
      </c>
      <c r="F272" s="87">
        <f t="shared" si="56"/>
        <v>0.93635957182103735</v>
      </c>
      <c r="G272" s="189">
        <f t="shared" si="63"/>
        <v>793.27626520275498</v>
      </c>
      <c r="H272" s="189">
        <f t="shared" si="57"/>
        <v>1016.1868957247292</v>
      </c>
      <c r="I272" s="189">
        <f t="shared" si="58"/>
        <v>0</v>
      </c>
      <c r="J272" s="88">
        <f t="shared" si="59"/>
        <v>0</v>
      </c>
      <c r="K272" s="189">
        <f t="shared" si="64"/>
        <v>-209.86899791479016</v>
      </c>
      <c r="L272" s="88">
        <f t="shared" si="60"/>
        <v>-268.8421863288462</v>
      </c>
      <c r="M272" s="89">
        <f t="shared" si="65"/>
        <v>747.344709395883</v>
      </c>
      <c r="N272" s="89">
        <f t="shared" si="66"/>
        <v>24843.344709395882</v>
      </c>
      <c r="O272" s="89">
        <f t="shared" si="67"/>
        <v>19393.711716936676</v>
      </c>
      <c r="P272" s="90">
        <f t="shared" si="61"/>
        <v>0.96540104642647451</v>
      </c>
      <c r="Q272" s="227">
        <v>703.50728424161707</v>
      </c>
      <c r="R272" s="93">
        <f t="shared" si="68"/>
        <v>0.16574746008708272</v>
      </c>
      <c r="S272" s="93">
        <f t="shared" si="68"/>
        <v>0.15391707993007106</v>
      </c>
      <c r="T272" s="92">
        <v>1281</v>
      </c>
      <c r="U272" s="1">
        <v>20670</v>
      </c>
      <c r="V272" s="1">
        <v>16301.261829652996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300</v>
      </c>
      <c r="D273" s="1">
        <v>88700</v>
      </c>
      <c r="E273" s="86">
        <f t="shared" si="62"/>
        <v>22778.633795582948</v>
      </c>
      <c r="F273" s="87">
        <f t="shared" si="56"/>
        <v>1.1338993393006238</v>
      </c>
      <c r="G273" s="189">
        <f t="shared" si="63"/>
        <v>-1667.0879292764705</v>
      </c>
      <c r="H273" s="189">
        <f t="shared" si="57"/>
        <v>-6491.6403966025764</v>
      </c>
      <c r="I273" s="189">
        <f t="shared" si="58"/>
        <v>0</v>
      </c>
      <c r="J273" s="88">
        <f t="shared" si="59"/>
        <v>0</v>
      </c>
      <c r="K273" s="189">
        <f t="shared" si="64"/>
        <v>-209.86899791479016</v>
      </c>
      <c r="L273" s="88">
        <f t="shared" si="60"/>
        <v>-817.22987788019282</v>
      </c>
      <c r="M273" s="89">
        <f t="shared" si="65"/>
        <v>-7308.8702744827697</v>
      </c>
      <c r="N273" s="89">
        <f t="shared" si="66"/>
        <v>81391.129725517225</v>
      </c>
      <c r="O273" s="89">
        <f t="shared" si="67"/>
        <v>20901.676868391685</v>
      </c>
      <c r="P273" s="90">
        <f t="shared" si="61"/>
        <v>1.0404661580687173</v>
      </c>
      <c r="Q273" s="227">
        <v>795.77586638318735</v>
      </c>
      <c r="R273" s="93">
        <f t="shared" si="68"/>
        <v>0.14308542856038248</v>
      </c>
      <c r="S273" s="93">
        <f t="shared" si="68"/>
        <v>0.1386821719018293</v>
      </c>
      <c r="T273" s="92">
        <v>3894</v>
      </c>
      <c r="U273" s="1">
        <v>77597</v>
      </c>
      <c r="V273" s="1">
        <v>20004.38257282805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301</v>
      </c>
      <c r="D274" s="1">
        <v>55132</v>
      </c>
      <c r="E274" s="86">
        <f t="shared" si="62"/>
        <v>21620.392156862745</v>
      </c>
      <c r="F274" s="87">
        <f t="shared" si="56"/>
        <v>1.0762431409227395</v>
      </c>
      <c r="G274" s="189">
        <f t="shared" si="63"/>
        <v>-948.97811326994474</v>
      </c>
      <c r="H274" s="189">
        <f t="shared" si="57"/>
        <v>-2419.8941888383588</v>
      </c>
      <c r="I274" s="189">
        <f t="shared" si="58"/>
        <v>0</v>
      </c>
      <c r="J274" s="88">
        <f t="shared" si="59"/>
        <v>0</v>
      </c>
      <c r="K274" s="189">
        <f t="shared" si="64"/>
        <v>-209.86899791479016</v>
      </c>
      <c r="L274" s="88">
        <f t="shared" si="60"/>
        <v>-535.16594468271489</v>
      </c>
      <c r="M274" s="89">
        <f t="shared" si="65"/>
        <v>-2955.0601335210736</v>
      </c>
      <c r="N274" s="89">
        <f t="shared" si="66"/>
        <v>52176.939866478926</v>
      </c>
      <c r="O274" s="89">
        <f t="shared" si="67"/>
        <v>20461.545045678013</v>
      </c>
      <c r="P274" s="90">
        <f t="shared" si="61"/>
        <v>1.0185568026851215</v>
      </c>
      <c r="Q274" s="227">
        <v>1958.0206829165732</v>
      </c>
      <c r="R274" s="93">
        <f t="shared" si="68"/>
        <v>6.1149071311712058E-2</v>
      </c>
      <c r="S274" s="93">
        <f t="shared" si="68"/>
        <v>6.1565208202422603E-2</v>
      </c>
      <c r="T274" s="92">
        <v>2550</v>
      </c>
      <c r="U274" s="1">
        <v>51955</v>
      </c>
      <c r="V274" s="1">
        <v>20366.522932183456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302</v>
      </c>
      <c r="D275" s="1">
        <v>220096</v>
      </c>
      <c r="E275" s="86">
        <f t="shared" si="62"/>
        <v>17613.316261203585</v>
      </c>
      <c r="F275" s="87">
        <f t="shared" si="56"/>
        <v>0.87677460600575774</v>
      </c>
      <c r="G275" s="189">
        <f t="shared" si="63"/>
        <v>1535.4089420387343</v>
      </c>
      <c r="H275" s="189">
        <f t="shared" si="57"/>
        <v>19186.470139716021</v>
      </c>
      <c r="I275" s="189">
        <f t="shared" si="58"/>
        <v>163.62073205497416</v>
      </c>
      <c r="J275" s="88">
        <f t="shared" si="59"/>
        <v>2044.604667758957</v>
      </c>
      <c r="K275" s="189">
        <f t="shared" si="64"/>
        <v>-46.248265859816001</v>
      </c>
      <c r="L275" s="88">
        <f t="shared" si="60"/>
        <v>-577.91833018426075</v>
      </c>
      <c r="M275" s="89">
        <f t="shared" si="65"/>
        <v>18608.55180953176</v>
      </c>
      <c r="N275" s="89">
        <f t="shared" si="66"/>
        <v>238704.55180953175</v>
      </c>
      <c r="O275" s="89">
        <f t="shared" si="67"/>
        <v>19102.4769373825</v>
      </c>
      <c r="P275" s="90">
        <f t="shared" si="61"/>
        <v>0.95090364824705087</v>
      </c>
      <c r="Q275" s="227">
        <v>11313.637504514038</v>
      </c>
      <c r="R275" s="93">
        <f t="shared" si="68"/>
        <v>0.13598521798822188</v>
      </c>
      <c r="S275" s="93">
        <f t="shared" si="68"/>
        <v>0.11989451827760128</v>
      </c>
      <c r="T275" s="92">
        <v>12496</v>
      </c>
      <c r="U275" s="1">
        <v>193749</v>
      </c>
      <c r="V275" s="1">
        <v>15727.656465622209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303</v>
      </c>
      <c r="D276" s="1">
        <v>64360</v>
      </c>
      <c r="E276" s="86">
        <f t="shared" si="62"/>
        <v>35054.466230936821</v>
      </c>
      <c r="F276" s="87">
        <f t="shared" si="56"/>
        <v>1.7449789331308778</v>
      </c>
      <c r="G276" s="189">
        <f t="shared" si="63"/>
        <v>-9278.1040391958722</v>
      </c>
      <c r="H276" s="189">
        <f t="shared" si="57"/>
        <v>-17034.59901596362</v>
      </c>
      <c r="I276" s="189">
        <f t="shared" si="58"/>
        <v>0</v>
      </c>
      <c r="J276" s="88">
        <f t="shared" si="59"/>
        <v>0</v>
      </c>
      <c r="K276" s="189">
        <f t="shared" si="64"/>
        <v>-209.86899791479016</v>
      </c>
      <c r="L276" s="88">
        <f t="shared" si="60"/>
        <v>-385.31948017155474</v>
      </c>
      <c r="M276" s="89">
        <f t="shared" si="65"/>
        <v>-17419.918496135175</v>
      </c>
      <c r="N276" s="89">
        <f t="shared" si="66"/>
        <v>46940.081503864829</v>
      </c>
      <c r="O276" s="89">
        <f t="shared" si="67"/>
        <v>25566.493193826158</v>
      </c>
      <c r="P276" s="90">
        <f t="shared" si="61"/>
        <v>1.2726764037242135</v>
      </c>
      <c r="Q276" s="227">
        <v>353.34449169992513</v>
      </c>
      <c r="R276" s="93">
        <f t="shared" si="68"/>
        <v>6.269504482935126E-2</v>
      </c>
      <c r="S276" s="93">
        <f t="shared" si="68"/>
        <v>4.1857887087599382E-2</v>
      </c>
      <c r="T276" s="92">
        <v>1836</v>
      </c>
      <c r="U276" s="1">
        <v>60563</v>
      </c>
      <c r="V276" s="1">
        <v>33646.111111111109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304</v>
      </c>
      <c r="D277" s="1">
        <v>51635</v>
      </c>
      <c r="E277" s="86">
        <f t="shared" si="62"/>
        <v>23599.177330895796</v>
      </c>
      <c r="F277" s="87">
        <f t="shared" si="56"/>
        <v>1.1747452381770989</v>
      </c>
      <c r="G277" s="189">
        <f t="shared" si="63"/>
        <v>-2175.8249211704369</v>
      </c>
      <c r="H277" s="189">
        <f t="shared" si="57"/>
        <v>-4760.7049275209156</v>
      </c>
      <c r="I277" s="189">
        <f t="shared" si="58"/>
        <v>0</v>
      </c>
      <c r="J277" s="88">
        <f t="shared" si="59"/>
        <v>0</v>
      </c>
      <c r="K277" s="189">
        <f t="shared" si="64"/>
        <v>-209.86899791479016</v>
      </c>
      <c r="L277" s="88">
        <f t="shared" si="60"/>
        <v>-459.19336743756088</v>
      </c>
      <c r="M277" s="89">
        <f t="shared" si="65"/>
        <v>-5219.8982949584761</v>
      </c>
      <c r="N277" s="89">
        <f t="shared" si="66"/>
        <v>46415.101705041525</v>
      </c>
      <c r="O277" s="89">
        <f t="shared" si="67"/>
        <v>21213.483411810568</v>
      </c>
      <c r="P277" s="90">
        <f t="shared" si="61"/>
        <v>1.0559875996417778</v>
      </c>
      <c r="Q277" s="227">
        <v>1887.9851349888049</v>
      </c>
      <c r="R277" s="93">
        <f t="shared" si="68"/>
        <v>0.10723935326156882</v>
      </c>
      <c r="S277" s="93">
        <f t="shared" si="68"/>
        <v>9.3069928265534216E-2</v>
      </c>
      <c r="T277" s="92">
        <v>2188</v>
      </c>
      <c r="U277" s="1">
        <v>46634</v>
      </c>
      <c r="V277" s="1">
        <v>21589.814814814814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305</v>
      </c>
      <c r="D278" s="1">
        <v>126668</v>
      </c>
      <c r="E278" s="86">
        <f t="shared" si="62"/>
        <v>24298.484557836178</v>
      </c>
      <c r="F278" s="87">
        <f t="shared" si="56"/>
        <v>1.2095561056642266</v>
      </c>
      <c r="G278" s="189">
        <f t="shared" si="63"/>
        <v>-2609.3954018734735</v>
      </c>
      <c r="H278" s="189">
        <f t="shared" si="57"/>
        <v>-13602.778229966418</v>
      </c>
      <c r="I278" s="189">
        <f t="shared" si="58"/>
        <v>0</v>
      </c>
      <c r="J278" s="88">
        <f t="shared" si="59"/>
        <v>0</v>
      </c>
      <c r="K278" s="189">
        <f t="shared" si="64"/>
        <v>-209.86899791479016</v>
      </c>
      <c r="L278" s="88">
        <f t="shared" si="60"/>
        <v>-1094.0470861298011</v>
      </c>
      <c r="M278" s="89">
        <f t="shared" si="65"/>
        <v>-14696.825316096219</v>
      </c>
      <c r="N278" s="89">
        <f t="shared" si="66"/>
        <v>111971.17468390378</v>
      </c>
      <c r="O278" s="89">
        <f t="shared" si="67"/>
        <v>21479.220158047916</v>
      </c>
      <c r="P278" s="90">
        <f t="shared" si="61"/>
        <v>1.0692157292868865</v>
      </c>
      <c r="Q278" s="227">
        <v>-1330.1562117474132</v>
      </c>
      <c r="R278" s="93">
        <f t="shared" si="68"/>
        <v>0.10920602117393627</v>
      </c>
      <c r="S278" s="93">
        <f t="shared" si="68"/>
        <v>0.11473822078078873</v>
      </c>
      <c r="T278" s="92">
        <v>5213</v>
      </c>
      <c r="U278" s="1">
        <v>114197</v>
      </c>
      <c r="V278" s="1">
        <v>21797.480435197558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306</v>
      </c>
      <c r="D279" s="1">
        <v>122216</v>
      </c>
      <c r="E279" s="86">
        <f t="shared" si="62"/>
        <v>22499.263622974962</v>
      </c>
      <c r="F279" s="87">
        <f t="shared" si="56"/>
        <v>1.1199925502902168</v>
      </c>
      <c r="G279" s="189">
        <f t="shared" si="63"/>
        <v>-1493.8784222595198</v>
      </c>
      <c r="H279" s="189">
        <f t="shared" si="57"/>
        <v>-8114.747589713711</v>
      </c>
      <c r="I279" s="189">
        <f t="shared" si="58"/>
        <v>0</v>
      </c>
      <c r="J279" s="88">
        <f t="shared" si="59"/>
        <v>0</v>
      </c>
      <c r="K279" s="189">
        <f t="shared" si="64"/>
        <v>-209.86899791479016</v>
      </c>
      <c r="L279" s="88">
        <f t="shared" si="60"/>
        <v>-1140.0083966731402</v>
      </c>
      <c r="M279" s="89">
        <f t="shared" si="65"/>
        <v>-9254.7559863868519</v>
      </c>
      <c r="N279" s="89">
        <f t="shared" si="66"/>
        <v>112961.24401361315</v>
      </c>
      <c r="O279" s="89">
        <f t="shared" si="67"/>
        <v>20795.516202800653</v>
      </c>
      <c r="P279" s="90">
        <f t="shared" si="61"/>
        <v>1.0351815782447626</v>
      </c>
      <c r="Q279" s="227">
        <v>5198.6721998442354</v>
      </c>
      <c r="R279" s="93">
        <f t="shared" si="68"/>
        <v>4.9929555685371635E-2</v>
      </c>
      <c r="S279" s="93">
        <f t="shared" si="68"/>
        <v>3.8139109643985772E-2</v>
      </c>
      <c r="T279" s="92">
        <v>5432</v>
      </c>
      <c r="U279" s="1">
        <v>116404</v>
      </c>
      <c r="V279" s="1">
        <v>21672.686650530628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307</v>
      </c>
      <c r="D280" s="1">
        <v>56156</v>
      </c>
      <c r="E280" s="86">
        <f t="shared" si="62"/>
        <v>19165.870307167235</v>
      </c>
      <c r="F280" s="87">
        <f t="shared" si="56"/>
        <v>0.95405931160948299</v>
      </c>
      <c r="G280" s="189">
        <f t="shared" si="63"/>
        <v>572.82543354127108</v>
      </c>
      <c r="H280" s="189">
        <f t="shared" si="57"/>
        <v>1678.3785202759243</v>
      </c>
      <c r="I280" s="189">
        <f t="shared" si="58"/>
        <v>0</v>
      </c>
      <c r="J280" s="88">
        <f t="shared" si="59"/>
        <v>0</v>
      </c>
      <c r="K280" s="189">
        <f t="shared" si="64"/>
        <v>-209.86899791479016</v>
      </c>
      <c r="L280" s="88">
        <f t="shared" si="60"/>
        <v>-614.91616389033516</v>
      </c>
      <c r="M280" s="89">
        <f t="shared" si="65"/>
        <v>1063.4623563855891</v>
      </c>
      <c r="N280" s="89">
        <f t="shared" si="66"/>
        <v>57219.462356385586</v>
      </c>
      <c r="O280" s="89">
        <f t="shared" si="67"/>
        <v>19528.826742793713</v>
      </c>
      <c r="P280" s="90">
        <f t="shared" si="61"/>
        <v>0.97212694754608375</v>
      </c>
      <c r="Q280" s="227">
        <v>-537.5529408056675</v>
      </c>
      <c r="R280" s="93">
        <f t="shared" si="68"/>
        <v>0.16588464892247642</v>
      </c>
      <c r="S280" s="93">
        <f t="shared" si="68"/>
        <v>0.18816776849232578</v>
      </c>
      <c r="T280" s="92">
        <v>2930</v>
      </c>
      <c r="U280" s="1">
        <v>48166</v>
      </c>
      <c r="V280" s="1">
        <v>16130.609511051574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308</v>
      </c>
      <c r="D281" s="1">
        <v>48672</v>
      </c>
      <c r="E281" s="86">
        <f t="shared" si="62"/>
        <v>16645.690834473324</v>
      </c>
      <c r="F281" s="87">
        <f t="shared" si="56"/>
        <v>0.82860710650134561</v>
      </c>
      <c r="G281" s="189">
        <f t="shared" si="63"/>
        <v>2135.3367066114961</v>
      </c>
      <c r="H281" s="189">
        <f t="shared" si="57"/>
        <v>6243.7245301320145</v>
      </c>
      <c r="I281" s="189">
        <f t="shared" si="58"/>
        <v>502.28963141056551</v>
      </c>
      <c r="J281" s="88">
        <f t="shared" si="59"/>
        <v>1468.6948822444936</v>
      </c>
      <c r="K281" s="189">
        <f t="shared" si="64"/>
        <v>292.42063349577535</v>
      </c>
      <c r="L281" s="88">
        <f t="shared" si="60"/>
        <v>855.03793234164709</v>
      </c>
      <c r="M281" s="89">
        <f t="shared" si="65"/>
        <v>7098.7624624736618</v>
      </c>
      <c r="N281" s="89">
        <f t="shared" si="66"/>
        <v>55770.762462473664</v>
      </c>
      <c r="O281" s="89">
        <f t="shared" si="67"/>
        <v>19073.448174580597</v>
      </c>
      <c r="P281" s="90">
        <f t="shared" si="61"/>
        <v>0.94945862326191877</v>
      </c>
      <c r="Q281" s="227">
        <v>5083.3100127428952</v>
      </c>
      <c r="R281" s="93">
        <f t="shared" si="68"/>
        <v>6.7638845795842386E-3</v>
      </c>
      <c r="S281" s="93">
        <f t="shared" si="68"/>
        <v>-1.2173192592740365E-2</v>
      </c>
      <c r="T281" s="92">
        <v>2924</v>
      </c>
      <c r="U281" s="1">
        <v>48345</v>
      </c>
      <c r="V281" s="1">
        <v>16850.819100731962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309</v>
      </c>
      <c r="D282" s="1">
        <v>420504</v>
      </c>
      <c r="E282" s="86">
        <f t="shared" si="62"/>
        <v>18555.467302091605</v>
      </c>
      <c r="F282" s="87">
        <f t="shared" si="56"/>
        <v>0.92367401412528594</v>
      </c>
      <c r="G282" s="189">
        <f t="shared" si="63"/>
        <v>951.27529668816169</v>
      </c>
      <c r="H282" s="189">
        <f t="shared" si="57"/>
        <v>21557.800773547122</v>
      </c>
      <c r="I282" s="189">
        <f t="shared" si="58"/>
        <v>0</v>
      </c>
      <c r="J282" s="88">
        <f t="shared" si="59"/>
        <v>0</v>
      </c>
      <c r="K282" s="189">
        <f t="shared" si="64"/>
        <v>-209.86899791479016</v>
      </c>
      <c r="L282" s="88">
        <f t="shared" si="60"/>
        <v>-4756.0512307449744</v>
      </c>
      <c r="M282" s="89">
        <f t="shared" si="65"/>
        <v>16801.749542802147</v>
      </c>
      <c r="N282" s="89">
        <f t="shared" si="66"/>
        <v>437305.74954280216</v>
      </c>
      <c r="O282" s="89">
        <f t="shared" si="67"/>
        <v>19296.873600864979</v>
      </c>
      <c r="P282" s="90">
        <f t="shared" si="61"/>
        <v>0.96058053450208924</v>
      </c>
      <c r="Q282" s="227">
        <v>12969.872892649182</v>
      </c>
      <c r="R282" s="93">
        <f t="shared" si="68"/>
        <v>9.5213662302349025E-2</v>
      </c>
      <c r="S282" s="93">
        <f t="shared" si="68"/>
        <v>8.4968083959391608E-2</v>
      </c>
      <c r="T282" s="92">
        <v>22662</v>
      </c>
      <c r="U282" s="1">
        <v>383947</v>
      </c>
      <c r="V282" s="1">
        <v>17102.316258351893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310</v>
      </c>
      <c r="D283" s="1">
        <v>72667</v>
      </c>
      <c r="E283" s="86">
        <f t="shared" si="62"/>
        <v>21620.648616483191</v>
      </c>
      <c r="F283" s="87">
        <f t="shared" si="56"/>
        <v>1.0762559072456361</v>
      </c>
      <c r="G283" s="189">
        <f t="shared" si="63"/>
        <v>-949.13711823462165</v>
      </c>
      <c r="H283" s="189">
        <f t="shared" si="57"/>
        <v>-3190.0498543865633</v>
      </c>
      <c r="I283" s="189">
        <f t="shared" si="58"/>
        <v>0</v>
      </c>
      <c r="J283" s="88">
        <f t="shared" si="59"/>
        <v>0</v>
      </c>
      <c r="K283" s="189">
        <f t="shared" si="64"/>
        <v>-209.86899791479016</v>
      </c>
      <c r="L283" s="88">
        <f t="shared" si="60"/>
        <v>-705.36970199160976</v>
      </c>
      <c r="M283" s="89">
        <f t="shared" si="65"/>
        <v>-3895.4195563781732</v>
      </c>
      <c r="N283" s="89">
        <f t="shared" si="66"/>
        <v>68771.580443621831</v>
      </c>
      <c r="O283" s="89">
        <f t="shared" si="67"/>
        <v>20461.642500333779</v>
      </c>
      <c r="P283" s="90">
        <f t="shared" si="61"/>
        <v>1.0185616538878222</v>
      </c>
      <c r="Q283" s="227">
        <v>2743.0674491304235</v>
      </c>
      <c r="R283" s="93">
        <f t="shared" si="68"/>
        <v>7.3351944579843731E-2</v>
      </c>
      <c r="S283" s="93">
        <f t="shared" si="68"/>
        <v>8.3251947639045004E-2</v>
      </c>
      <c r="T283" s="92">
        <v>3361</v>
      </c>
      <c r="U283" s="1">
        <v>67701</v>
      </c>
      <c r="V283" s="1">
        <v>19959.021226415094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311</v>
      </c>
      <c r="D284" s="1">
        <v>160654</v>
      </c>
      <c r="E284" s="86">
        <f t="shared" si="62"/>
        <v>16639.46141895391</v>
      </c>
      <c r="F284" s="87">
        <f t="shared" si="56"/>
        <v>0.82829701195374983</v>
      </c>
      <c r="G284" s="189">
        <f t="shared" si="63"/>
        <v>2139.198944233533</v>
      </c>
      <c r="H284" s="189">
        <f t="shared" si="57"/>
        <v>20653.965806574761</v>
      </c>
      <c r="I284" s="189">
        <f t="shared" si="58"/>
        <v>504.46992684236045</v>
      </c>
      <c r="J284" s="88">
        <f t="shared" si="59"/>
        <v>4870.6571436629902</v>
      </c>
      <c r="K284" s="189">
        <f t="shared" si="64"/>
        <v>294.60092892757029</v>
      </c>
      <c r="L284" s="88">
        <f t="shared" si="60"/>
        <v>2844.3719687956914</v>
      </c>
      <c r="M284" s="89">
        <f t="shared" si="65"/>
        <v>23498.337775370452</v>
      </c>
      <c r="N284" s="89">
        <f t="shared" si="66"/>
        <v>184152.33777537046</v>
      </c>
      <c r="O284" s="89">
        <f t="shared" si="67"/>
        <v>19073.261292115014</v>
      </c>
      <c r="P284" s="90">
        <f t="shared" si="61"/>
        <v>0.94944932042549079</v>
      </c>
      <c r="Q284" s="227">
        <v>14384.244272582988</v>
      </c>
      <c r="R284" s="93">
        <f t="shared" si="68"/>
        <v>0.10815732476168141</v>
      </c>
      <c r="S284" s="93">
        <f t="shared" si="68"/>
        <v>0.10299242785704385</v>
      </c>
      <c r="T284" s="92">
        <v>9655</v>
      </c>
      <c r="U284" s="1">
        <v>144974</v>
      </c>
      <c r="V284" s="1">
        <v>15085.744016649323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312</v>
      </c>
      <c r="D285" s="1">
        <v>102104</v>
      </c>
      <c r="E285" s="86">
        <f t="shared" si="62"/>
        <v>17200.808625336926</v>
      </c>
      <c r="F285" s="87">
        <f t="shared" si="56"/>
        <v>0.85624035711430901</v>
      </c>
      <c r="G285" s="189">
        <f t="shared" si="63"/>
        <v>1791.1636762760631</v>
      </c>
      <c r="H285" s="189">
        <f t="shared" si="57"/>
        <v>10632.34758237471</v>
      </c>
      <c r="I285" s="189">
        <f t="shared" si="58"/>
        <v>307.9984046083049</v>
      </c>
      <c r="J285" s="88">
        <f t="shared" si="59"/>
        <v>1828.2785297548978</v>
      </c>
      <c r="K285" s="189">
        <f t="shared" si="64"/>
        <v>98.129406693514738</v>
      </c>
      <c r="L285" s="88">
        <f t="shared" si="60"/>
        <v>582.4961581327035</v>
      </c>
      <c r="M285" s="89">
        <f t="shared" si="65"/>
        <v>11214.843740507415</v>
      </c>
      <c r="N285" s="89">
        <f t="shared" si="66"/>
        <v>113318.84374050741</v>
      </c>
      <c r="O285" s="89">
        <f t="shared" si="67"/>
        <v>19090.101708306505</v>
      </c>
      <c r="P285" s="90">
        <f t="shared" si="61"/>
        <v>0.9502876207803076</v>
      </c>
      <c r="Q285" s="227">
        <v>3735.8007645833895</v>
      </c>
      <c r="R285" s="93">
        <f t="shared" si="68"/>
        <v>4.9437786502764813E-2</v>
      </c>
      <c r="S285" s="93">
        <f t="shared" si="68"/>
        <v>4.7669865703400129E-2</v>
      </c>
      <c r="T285" s="92">
        <v>5936</v>
      </c>
      <c r="U285" s="1">
        <v>97294</v>
      </c>
      <c r="V285" s="1">
        <v>16418.157273034089</v>
      </c>
      <c r="W285" s="196"/>
      <c r="X285" s="89">
        <v>0</v>
      </c>
      <c r="Y285" s="89">
        <f t="shared" si="69"/>
        <v>0</v>
      </c>
    </row>
    <row r="286" spans="2:28" ht="28" customHeight="1">
      <c r="B286" s="200">
        <v>4651</v>
      </c>
      <c r="C286" t="s">
        <v>313</v>
      </c>
      <c r="D286" s="1">
        <v>120312</v>
      </c>
      <c r="E286" s="86">
        <f t="shared" si="62"/>
        <v>16456.298727944195</v>
      </c>
      <c r="F286" s="87">
        <f t="shared" si="56"/>
        <v>0.81917934246644664</v>
      </c>
      <c r="G286" s="189">
        <f t="shared" si="63"/>
        <v>2252.7598126595562</v>
      </c>
      <c r="H286" s="189">
        <f t="shared" si="57"/>
        <v>16469.926990354015</v>
      </c>
      <c r="I286" s="189">
        <f t="shared" si="58"/>
        <v>568.5768686957606</v>
      </c>
      <c r="J286" s="88">
        <f t="shared" si="59"/>
        <v>4156.8654870347063</v>
      </c>
      <c r="K286" s="189">
        <f t="shared" si="64"/>
        <v>358.70787078097044</v>
      </c>
      <c r="L286" s="88">
        <f t="shared" si="60"/>
        <v>2622.513243279675</v>
      </c>
      <c r="M286" s="89">
        <f t="shared" si="65"/>
        <v>19092.44023363369</v>
      </c>
      <c r="N286" s="89">
        <f t="shared" si="66"/>
        <v>139404.44023363368</v>
      </c>
      <c r="O286" s="89">
        <f t="shared" si="67"/>
        <v>19067.766411384717</v>
      </c>
      <c r="P286" s="90">
        <f t="shared" si="61"/>
        <v>0.94917579034087141</v>
      </c>
      <c r="Q286" s="227">
        <v>9601.8973129833375</v>
      </c>
      <c r="R286" s="93">
        <f t="shared" si="68"/>
        <v>6.6860568226155423E-2</v>
      </c>
      <c r="S286" s="93">
        <f t="shared" si="68"/>
        <v>6.1023552396714011E-2</v>
      </c>
      <c r="T286" s="92">
        <v>7311</v>
      </c>
      <c r="U286" s="1">
        <v>112772</v>
      </c>
      <c r="V286" s="1">
        <v>15509.833585476552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314</v>
      </c>
      <c r="D287" s="1">
        <v>4350365</v>
      </c>
      <c r="E287" s="86">
        <f t="shared" si="62"/>
        <v>20092.394165843027</v>
      </c>
      <c r="F287" s="87">
        <f t="shared" si="56"/>
        <v>1.0001808130404628</v>
      </c>
      <c r="G287" s="189">
        <f t="shared" si="63"/>
        <v>-1.6193588377196284</v>
      </c>
      <c r="H287" s="189">
        <f t="shared" si="57"/>
        <v>-350.62033682537856</v>
      </c>
      <c r="I287" s="189">
        <f t="shared" si="58"/>
        <v>0</v>
      </c>
      <c r="J287" s="88">
        <f t="shared" si="59"/>
        <v>0</v>
      </c>
      <c r="K287" s="189">
        <f t="shared" si="64"/>
        <v>-209.86899791479016</v>
      </c>
      <c r="L287" s="88">
        <f t="shared" si="60"/>
        <v>-45440.415690514536</v>
      </c>
      <c r="M287" s="89">
        <f t="shared" si="65"/>
        <v>-45791.036027339913</v>
      </c>
      <c r="N287" s="89">
        <f t="shared" si="66"/>
        <v>4304573.9639726598</v>
      </c>
      <c r="O287" s="89">
        <f t="shared" si="67"/>
        <v>19880.905809090513</v>
      </c>
      <c r="P287" s="90">
        <f t="shared" si="61"/>
        <v>0.98965311808985601</v>
      </c>
      <c r="Q287" s="227">
        <v>-26924.183739714033</v>
      </c>
      <c r="R287" s="93">
        <f t="shared" si="68"/>
        <v>6.212287120216118E-2</v>
      </c>
      <c r="S287" s="93">
        <f t="shared" si="68"/>
        <v>5.2542485426115761E-2</v>
      </c>
      <c r="T287" s="92">
        <v>216518</v>
      </c>
      <c r="U287" s="1">
        <v>4095915</v>
      </c>
      <c r="V287" s="1">
        <v>19089.390161489526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315</v>
      </c>
      <c r="D288" s="1">
        <v>374093</v>
      </c>
      <c r="E288" s="86">
        <f t="shared" si="62"/>
        <v>15545.752992021276</v>
      </c>
      <c r="F288" s="87">
        <f t="shared" si="56"/>
        <v>0.77385321721980405</v>
      </c>
      <c r="G288" s="189">
        <f t="shared" si="63"/>
        <v>2817.2981689317653</v>
      </c>
      <c r="H288" s="189">
        <f t="shared" si="57"/>
        <v>67795.463137173996</v>
      </c>
      <c r="I288" s="189">
        <f t="shared" si="58"/>
        <v>887.26787626878206</v>
      </c>
      <c r="J288" s="88">
        <f t="shared" si="59"/>
        <v>21351.214174531971</v>
      </c>
      <c r="K288" s="189">
        <f t="shared" si="64"/>
        <v>677.3988783539919</v>
      </c>
      <c r="L288" s="88">
        <f t="shared" si="60"/>
        <v>16300.926608710461</v>
      </c>
      <c r="M288" s="89">
        <f t="shared" si="65"/>
        <v>84096.389745884459</v>
      </c>
      <c r="N288" s="89">
        <f t="shared" si="66"/>
        <v>458189.38974588446</v>
      </c>
      <c r="O288" s="89">
        <f t="shared" si="67"/>
        <v>19040.450039307034</v>
      </c>
      <c r="P288" s="90">
        <f t="shared" si="61"/>
        <v>0.94781600658347243</v>
      </c>
      <c r="Q288" s="227">
        <v>36516.583018688398</v>
      </c>
      <c r="R288" s="93">
        <f t="shared" si="68"/>
        <v>0.12566387126088147</v>
      </c>
      <c r="S288" s="93">
        <f t="shared" si="68"/>
        <v>0.12416697781505573</v>
      </c>
      <c r="T288" s="92">
        <v>24064</v>
      </c>
      <c r="U288" s="1">
        <v>332331</v>
      </c>
      <c r="V288" s="1">
        <v>13828.68675099867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316</v>
      </c>
      <c r="D289" s="1">
        <v>253386</v>
      </c>
      <c r="E289" s="86">
        <f t="shared" si="62"/>
        <v>16720.733799656857</v>
      </c>
      <c r="F289" s="87">
        <f t="shared" si="56"/>
        <v>0.83234267595666867</v>
      </c>
      <c r="G289" s="189">
        <f t="shared" si="63"/>
        <v>2088.8100681977057</v>
      </c>
      <c r="H289" s="189">
        <f t="shared" si="57"/>
        <v>31653.827773468034</v>
      </c>
      <c r="I289" s="189">
        <f t="shared" si="58"/>
        <v>476.024593596329</v>
      </c>
      <c r="J289" s="88">
        <f t="shared" si="59"/>
        <v>7213.6766913587689</v>
      </c>
      <c r="K289" s="189">
        <f t="shared" si="64"/>
        <v>266.15559568153884</v>
      </c>
      <c r="L289" s="88">
        <f t="shared" si="60"/>
        <v>4033.3218969580398</v>
      </c>
      <c r="M289" s="89">
        <f t="shared" si="65"/>
        <v>35687.149670426072</v>
      </c>
      <c r="N289" s="89">
        <f t="shared" si="66"/>
        <v>289073.14967042609</v>
      </c>
      <c r="O289" s="89">
        <f t="shared" si="67"/>
        <v>19075.699463536104</v>
      </c>
      <c r="P289" s="90">
        <f t="shared" si="61"/>
        <v>0.94957069034557851</v>
      </c>
      <c r="Q289" s="227">
        <v>15755.378185056688</v>
      </c>
      <c r="R289" s="90">
        <f t="shared" si="68"/>
        <v>0.15313306361696027</v>
      </c>
      <c r="S289" s="90">
        <f t="shared" si="68"/>
        <v>0.14773036812291224</v>
      </c>
      <c r="T289" s="92">
        <v>15154</v>
      </c>
      <c r="U289" s="1">
        <v>219737</v>
      </c>
      <c r="V289" s="1">
        <v>14568.520851289531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317</v>
      </c>
      <c r="D290" s="1">
        <v>203687</v>
      </c>
      <c r="E290" s="86">
        <f t="shared" si="62"/>
        <v>36018.921308576479</v>
      </c>
      <c r="F290" s="87">
        <f t="shared" si="56"/>
        <v>1.7929886155874613</v>
      </c>
      <c r="G290" s="189">
        <f t="shared" si="63"/>
        <v>-9876.0661873324589</v>
      </c>
      <c r="H290" s="189">
        <f t="shared" si="57"/>
        <v>-55849.154289365055</v>
      </c>
      <c r="I290" s="189">
        <f t="shared" si="58"/>
        <v>0</v>
      </c>
      <c r="J290" s="88">
        <f t="shared" si="59"/>
        <v>0</v>
      </c>
      <c r="K290" s="189">
        <f t="shared" si="64"/>
        <v>-209.86899791479016</v>
      </c>
      <c r="L290" s="88">
        <f t="shared" si="60"/>
        <v>-1186.8091832081384</v>
      </c>
      <c r="M290" s="89">
        <f t="shared" si="65"/>
        <v>-57035.963472573196</v>
      </c>
      <c r="N290" s="89">
        <f t="shared" si="66"/>
        <v>146651.0365274268</v>
      </c>
      <c r="O290" s="89">
        <f t="shared" si="67"/>
        <v>25932.986123329229</v>
      </c>
      <c r="P290" s="90">
        <f t="shared" si="61"/>
        <v>1.2909200830577152</v>
      </c>
      <c r="Q290" s="227">
        <v>4290.6585732914755</v>
      </c>
      <c r="R290" s="90">
        <f t="shared" si="68"/>
        <v>0.55982784895430493</v>
      </c>
      <c r="S290" s="90">
        <f t="shared" si="68"/>
        <v>0.50410986036212613</v>
      </c>
      <c r="T290" s="92">
        <v>5655</v>
      </c>
      <c r="U290" s="1">
        <v>130583</v>
      </c>
      <c r="V290" s="1">
        <v>23947.001650467635</v>
      </c>
      <c r="W290" s="196"/>
      <c r="X290" s="89">
        <v>0</v>
      </c>
      <c r="Y290" s="89">
        <f t="shared" si="69"/>
        <v>0</v>
      </c>
    </row>
    <row r="291" spans="2:25">
      <c r="B291" s="200">
        <v>5020</v>
      </c>
      <c r="C291" t="s">
        <v>318</v>
      </c>
      <c r="D291" s="1">
        <v>15547</v>
      </c>
      <c r="E291" s="86">
        <f t="shared" si="62"/>
        <v>17448.933782267115</v>
      </c>
      <c r="F291" s="87">
        <f t="shared" si="56"/>
        <v>0.86859179811958831</v>
      </c>
      <c r="G291" s="189">
        <f t="shared" si="63"/>
        <v>1637.3260789793455</v>
      </c>
      <c r="H291" s="189">
        <f t="shared" si="57"/>
        <v>1458.8575363705968</v>
      </c>
      <c r="I291" s="189">
        <f t="shared" si="58"/>
        <v>221.15459968273862</v>
      </c>
      <c r="J291" s="88">
        <f t="shared" si="59"/>
        <v>197.0487483173201</v>
      </c>
      <c r="K291" s="189">
        <f t="shared" si="64"/>
        <v>11.285601767948464</v>
      </c>
      <c r="L291" s="88">
        <f t="shared" si="60"/>
        <v>10.055471175242081</v>
      </c>
      <c r="M291" s="89">
        <f t="shared" si="65"/>
        <v>1468.9130075458388</v>
      </c>
      <c r="N291" s="89">
        <f t="shared" si="66"/>
        <v>17015.913007545838</v>
      </c>
      <c r="O291" s="89">
        <f t="shared" si="67"/>
        <v>19097.545463014409</v>
      </c>
      <c r="P291" s="90">
        <f t="shared" si="61"/>
        <v>0.95065816401046588</v>
      </c>
      <c r="Q291" s="227">
        <v>1263.4947516422865</v>
      </c>
      <c r="R291" s="90">
        <f t="shared" si="68"/>
        <v>0.23037353592909149</v>
      </c>
      <c r="S291" s="90">
        <f t="shared" si="68"/>
        <v>0.24003977021809669</v>
      </c>
      <c r="T291" s="92">
        <v>891</v>
      </c>
      <c r="U291" s="1">
        <v>12636</v>
      </c>
      <c r="V291" s="1">
        <v>14071.269487750556</v>
      </c>
      <c r="W291" s="196"/>
      <c r="X291" s="89">
        <v>0</v>
      </c>
      <c r="Y291" s="89">
        <f t="shared" si="69"/>
        <v>0</v>
      </c>
    </row>
    <row r="292" spans="2:25">
      <c r="B292" s="200">
        <v>5021</v>
      </c>
      <c r="C292" t="s">
        <v>319</v>
      </c>
      <c r="D292" s="1">
        <v>116857</v>
      </c>
      <c r="E292" s="86">
        <f t="shared" si="62"/>
        <v>15774.433045356371</v>
      </c>
      <c r="F292" s="87">
        <f t="shared" si="56"/>
        <v>0.78523669893845638</v>
      </c>
      <c r="G292" s="189">
        <f t="shared" si="63"/>
        <v>2675.516535864007</v>
      </c>
      <c r="H292" s="189">
        <f t="shared" si="57"/>
        <v>19820.226497680564</v>
      </c>
      <c r="I292" s="189">
        <f t="shared" si="58"/>
        <v>807.22985760149913</v>
      </c>
      <c r="J292" s="88">
        <f t="shared" si="59"/>
        <v>5979.9587851119059</v>
      </c>
      <c r="K292" s="189">
        <f t="shared" si="64"/>
        <v>597.36085968670898</v>
      </c>
      <c r="L292" s="88">
        <f t="shared" si="60"/>
        <v>4425.2492485591392</v>
      </c>
      <c r="M292" s="89">
        <f t="shared" si="65"/>
        <v>24245.475746239703</v>
      </c>
      <c r="N292" s="89">
        <f t="shared" si="66"/>
        <v>141102.47574623971</v>
      </c>
      <c r="O292" s="89">
        <f t="shared" si="67"/>
        <v>19047.310440907091</v>
      </c>
      <c r="P292" s="90">
        <f t="shared" si="61"/>
        <v>0.94815751103503221</v>
      </c>
      <c r="Q292" s="227">
        <v>13073.748582215929</v>
      </c>
      <c r="R292" s="90">
        <f t="shared" si="68"/>
        <v>7.1699116829758158E-2</v>
      </c>
      <c r="S292" s="90">
        <f t="shared" si="68"/>
        <v>6.8950428490156965E-2</v>
      </c>
      <c r="T292" s="92">
        <v>7408</v>
      </c>
      <c r="U292" s="1">
        <v>109039</v>
      </c>
      <c r="V292" s="1">
        <v>14756.935985925023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320</v>
      </c>
      <c r="D293" s="1">
        <v>41324</v>
      </c>
      <c r="E293" s="86">
        <f t="shared" si="62"/>
        <v>16444.09072821329</v>
      </c>
      <c r="F293" s="87">
        <f t="shared" si="56"/>
        <v>0.81857163952195577</v>
      </c>
      <c r="G293" s="189">
        <f t="shared" si="63"/>
        <v>2260.3287724927168</v>
      </c>
      <c r="H293" s="189">
        <f t="shared" si="57"/>
        <v>5680.2062052741976</v>
      </c>
      <c r="I293" s="189">
        <f t="shared" si="58"/>
        <v>572.84966860157726</v>
      </c>
      <c r="J293" s="88">
        <f t="shared" si="59"/>
        <v>1439.5712171957637</v>
      </c>
      <c r="K293" s="189">
        <f t="shared" si="64"/>
        <v>362.98067068678711</v>
      </c>
      <c r="L293" s="88">
        <f t="shared" si="60"/>
        <v>912.17042543589605</v>
      </c>
      <c r="M293" s="89">
        <f t="shared" si="65"/>
        <v>6592.3766307100941</v>
      </c>
      <c r="N293" s="89">
        <f t="shared" si="66"/>
        <v>47916.376630710096</v>
      </c>
      <c r="O293" s="89">
        <f t="shared" si="67"/>
        <v>19067.400171392794</v>
      </c>
      <c r="P293" s="90">
        <f t="shared" si="61"/>
        <v>0.94915755925253698</v>
      </c>
      <c r="Q293" s="227">
        <v>5716.6307529484493</v>
      </c>
      <c r="R293" s="90">
        <f t="shared" si="68"/>
        <v>0.14677396975163037</v>
      </c>
      <c r="S293" s="90">
        <f t="shared" si="68"/>
        <v>0.13354020726742921</v>
      </c>
      <c r="T293" s="92">
        <v>2513</v>
      </c>
      <c r="U293" s="1">
        <v>36035</v>
      </c>
      <c r="V293" s="1">
        <v>14506.843800322062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321</v>
      </c>
      <c r="D294" s="1">
        <v>92674</v>
      </c>
      <c r="E294" s="86">
        <f t="shared" si="62"/>
        <v>16312.97306812181</v>
      </c>
      <c r="F294" s="87">
        <f t="shared" si="56"/>
        <v>0.81204472357596058</v>
      </c>
      <c r="G294" s="189">
        <f t="shared" si="63"/>
        <v>2341.621721749435</v>
      </c>
      <c r="H294" s="189">
        <f t="shared" si="57"/>
        <v>13302.753001258541</v>
      </c>
      <c r="I294" s="189">
        <f t="shared" si="58"/>
        <v>618.74084963359542</v>
      </c>
      <c r="J294" s="88">
        <f t="shared" si="59"/>
        <v>3515.0667667684556</v>
      </c>
      <c r="K294" s="189">
        <f t="shared" si="64"/>
        <v>408.87185171880526</v>
      </c>
      <c r="L294" s="88">
        <f t="shared" si="60"/>
        <v>2322.8009896145327</v>
      </c>
      <c r="M294" s="89">
        <f t="shared" si="65"/>
        <v>15625.553990873073</v>
      </c>
      <c r="N294" s="89">
        <f t="shared" si="66"/>
        <v>108299.55399087307</v>
      </c>
      <c r="O294" s="89">
        <f t="shared" si="67"/>
        <v>19063.46664159005</v>
      </c>
      <c r="P294" s="90">
        <f t="shared" si="61"/>
        <v>0.94896175177415709</v>
      </c>
      <c r="Q294" s="227">
        <v>8865.2290774255762</v>
      </c>
      <c r="R294" s="90">
        <f t="shared" si="68"/>
        <v>7.316225855759878E-2</v>
      </c>
      <c r="S294" s="90">
        <f t="shared" si="68"/>
        <v>7.3917873596188857E-2</v>
      </c>
      <c r="T294" s="92">
        <v>5681</v>
      </c>
      <c r="U294" s="1">
        <v>86356</v>
      </c>
      <c r="V294" s="1">
        <v>15190.149516270889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322</v>
      </c>
      <c r="D295" s="1">
        <v>29994</v>
      </c>
      <c r="E295" s="86">
        <f t="shared" si="62"/>
        <v>14645.5078125</v>
      </c>
      <c r="F295" s="87">
        <f t="shared" si="56"/>
        <v>0.72903984415149958</v>
      </c>
      <c r="G295" s="189">
        <f t="shared" si="63"/>
        <v>3375.4501802349569</v>
      </c>
      <c r="H295" s="189">
        <f t="shared" si="57"/>
        <v>6912.921969121192</v>
      </c>
      <c r="I295" s="189">
        <f t="shared" si="58"/>
        <v>1202.3536891012288</v>
      </c>
      <c r="J295" s="88">
        <f t="shared" si="59"/>
        <v>2462.4203552793165</v>
      </c>
      <c r="K295" s="189">
        <f t="shared" si="64"/>
        <v>992.48469118643868</v>
      </c>
      <c r="L295" s="88">
        <f t="shared" si="60"/>
        <v>2032.6086475498264</v>
      </c>
      <c r="M295" s="89">
        <f t="shared" si="65"/>
        <v>8945.5306166710179</v>
      </c>
      <c r="N295" s="89">
        <f t="shared" si="66"/>
        <v>38939.530616671022</v>
      </c>
      <c r="O295" s="89">
        <f t="shared" si="67"/>
        <v>19013.442683921396</v>
      </c>
      <c r="P295" s="90">
        <f t="shared" si="61"/>
        <v>0.94647160539142328</v>
      </c>
      <c r="Q295" s="227">
        <v>4010.7817462713556</v>
      </c>
      <c r="R295" s="90">
        <f t="shared" si="68"/>
        <v>0.16712712556908829</v>
      </c>
      <c r="S295" s="90">
        <f t="shared" si="68"/>
        <v>0.15971860377592509</v>
      </c>
      <c r="T295" s="92">
        <v>2048</v>
      </c>
      <c r="U295" s="1">
        <v>25699</v>
      </c>
      <c r="V295" s="1">
        <v>12628.501228501229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323</v>
      </c>
      <c r="D296" s="1">
        <v>91611</v>
      </c>
      <c r="E296" s="86">
        <f t="shared" si="62"/>
        <v>14917.928676111382</v>
      </c>
      <c r="F296" s="87">
        <f t="shared" si="56"/>
        <v>0.74260070298231107</v>
      </c>
      <c r="G296" s="189">
        <f t="shared" si="63"/>
        <v>3206.5492447959004</v>
      </c>
      <c r="H296" s="189">
        <f t="shared" si="57"/>
        <v>19691.418912291625</v>
      </c>
      <c r="I296" s="189">
        <f t="shared" si="58"/>
        <v>1107.0063868372451</v>
      </c>
      <c r="J296" s="88">
        <f t="shared" si="59"/>
        <v>6798.1262215675224</v>
      </c>
      <c r="K296" s="189">
        <f t="shared" si="64"/>
        <v>897.13738892245499</v>
      </c>
      <c r="L296" s="88">
        <f t="shared" si="60"/>
        <v>5509.3207053727965</v>
      </c>
      <c r="M296" s="89">
        <f t="shared" si="65"/>
        <v>25200.739617664422</v>
      </c>
      <c r="N296" s="89">
        <f t="shared" si="66"/>
        <v>116811.73961766443</v>
      </c>
      <c r="O296" s="89">
        <f t="shared" si="67"/>
        <v>19021.615309829736</v>
      </c>
      <c r="P296" s="90">
        <f t="shared" si="61"/>
        <v>0.94687843115634762</v>
      </c>
      <c r="Q296" s="227">
        <v>12091.858395435749</v>
      </c>
      <c r="R296" s="90">
        <f t="shared" si="68"/>
        <v>0.18081280692935309</v>
      </c>
      <c r="S296" s="90">
        <f t="shared" si="68"/>
        <v>0.18062052345647744</v>
      </c>
      <c r="T296" s="92">
        <v>6141</v>
      </c>
      <c r="U296" s="1">
        <v>77583</v>
      </c>
      <c r="V296" s="1">
        <v>12635.667752442996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324</v>
      </c>
      <c r="D297" s="1">
        <v>289683</v>
      </c>
      <c r="E297" s="86">
        <f t="shared" si="62"/>
        <v>16263.36177857624</v>
      </c>
      <c r="F297" s="87">
        <f t="shared" si="56"/>
        <v>0.80957511943102367</v>
      </c>
      <c r="G297" s="189">
        <f t="shared" si="63"/>
        <v>2372.3807212676884</v>
      </c>
      <c r="H297" s="189">
        <f t="shared" si="57"/>
        <v>42256.845407220062</v>
      </c>
      <c r="I297" s="189">
        <f t="shared" si="58"/>
        <v>636.1048009745449</v>
      </c>
      <c r="J297" s="88">
        <f t="shared" si="59"/>
        <v>11330.298714958593</v>
      </c>
      <c r="K297" s="189">
        <f t="shared" si="64"/>
        <v>426.23580305975474</v>
      </c>
      <c r="L297" s="88">
        <f t="shared" si="60"/>
        <v>7592.112124100352</v>
      </c>
      <c r="M297" s="89">
        <f t="shared" si="65"/>
        <v>49848.957531320411</v>
      </c>
      <c r="N297" s="89">
        <f t="shared" si="66"/>
        <v>339531.9575313204</v>
      </c>
      <c r="O297" s="89">
        <f t="shared" si="67"/>
        <v>19061.978302903681</v>
      </c>
      <c r="P297" s="90">
        <f t="shared" si="61"/>
        <v>0.94888766364980892</v>
      </c>
      <c r="Q297" s="227">
        <v>22615.761418254613</v>
      </c>
      <c r="R297" s="90">
        <f t="shared" si="68"/>
        <v>0.12777678286395031</v>
      </c>
      <c r="S297" s="90">
        <f t="shared" si="68"/>
        <v>0.11182126134577625</v>
      </c>
      <c r="T297" s="92">
        <v>17812</v>
      </c>
      <c r="U297" s="1">
        <v>256862</v>
      </c>
      <c r="V297" s="1">
        <v>14627.676537585421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325</v>
      </c>
      <c r="D298" s="1">
        <v>137668</v>
      </c>
      <c r="E298" s="86">
        <f t="shared" si="62"/>
        <v>16156.319680788642</v>
      </c>
      <c r="F298" s="87">
        <f t="shared" si="56"/>
        <v>0.80424666272690615</v>
      </c>
      <c r="G298" s="189">
        <f t="shared" si="63"/>
        <v>2438.7468218959993</v>
      </c>
      <c r="H298" s="189">
        <f t="shared" si="57"/>
        <v>20780.561669375809</v>
      </c>
      <c r="I298" s="189">
        <f t="shared" si="58"/>
        <v>673.56953520020431</v>
      </c>
      <c r="J298" s="88">
        <f t="shared" si="59"/>
        <v>5739.4860094409405</v>
      </c>
      <c r="K298" s="189">
        <f t="shared" si="64"/>
        <v>463.70053728541416</v>
      </c>
      <c r="L298" s="88">
        <f t="shared" si="60"/>
        <v>3951.1922782090137</v>
      </c>
      <c r="M298" s="89">
        <f t="shared" si="65"/>
        <v>24731.753947584824</v>
      </c>
      <c r="N298" s="89">
        <f t="shared" si="66"/>
        <v>162399.75394758483</v>
      </c>
      <c r="O298" s="89">
        <f t="shared" si="67"/>
        <v>19058.767039970055</v>
      </c>
      <c r="P298" s="90">
        <f t="shared" si="61"/>
        <v>0.94872780994868544</v>
      </c>
      <c r="Q298" s="227">
        <v>11330.417475575288</v>
      </c>
      <c r="R298" s="90">
        <f t="shared" si="68"/>
        <v>0.12159552886926342</v>
      </c>
      <c r="S298" s="90">
        <f t="shared" si="68"/>
        <v>0.11672532178462997</v>
      </c>
      <c r="T298" s="92">
        <v>8521</v>
      </c>
      <c r="U298" s="1">
        <v>122743</v>
      </c>
      <c r="V298" s="1">
        <v>14467.586044318718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326</v>
      </c>
      <c r="D299" s="1">
        <v>283479</v>
      </c>
      <c r="E299" s="86">
        <f t="shared" si="62"/>
        <v>18869.666511349267</v>
      </c>
      <c r="F299" s="87">
        <f t="shared" si="56"/>
        <v>0.93931456039260097</v>
      </c>
      <c r="G299" s="189">
        <f t="shared" si="63"/>
        <v>756.47178694841125</v>
      </c>
      <c r="H299" s="189">
        <f t="shared" si="57"/>
        <v>11364.475655325983</v>
      </c>
      <c r="I299" s="189">
        <f t="shared" si="58"/>
        <v>0</v>
      </c>
      <c r="J299" s="88">
        <f t="shared" si="59"/>
        <v>0</v>
      </c>
      <c r="K299" s="189">
        <f t="shared" si="64"/>
        <v>-209.86899791479016</v>
      </c>
      <c r="L299" s="88">
        <f t="shared" si="60"/>
        <v>-3152.8619556738927</v>
      </c>
      <c r="M299" s="89">
        <f t="shared" si="65"/>
        <v>8211.6136996520909</v>
      </c>
      <c r="N299" s="89">
        <f t="shared" si="66"/>
        <v>291690.61369965208</v>
      </c>
      <c r="O299" s="89">
        <f t="shared" si="67"/>
        <v>19416.269300382886</v>
      </c>
      <c r="P299" s="90">
        <f t="shared" si="61"/>
        <v>0.96652394208366865</v>
      </c>
      <c r="Q299" s="227">
        <v>2197.5052390021938</v>
      </c>
      <c r="R299" s="90">
        <f t="shared" si="68"/>
        <v>0.11350325826940526</v>
      </c>
      <c r="S299" s="90">
        <f t="shared" si="68"/>
        <v>9.5714482260308903E-2</v>
      </c>
      <c r="T299" s="92">
        <v>15023</v>
      </c>
      <c r="U299" s="1">
        <v>254583</v>
      </c>
      <c r="V299" s="1">
        <v>17221.335317594534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327</v>
      </c>
      <c r="D300" s="1">
        <v>69042</v>
      </c>
      <c r="E300" s="86">
        <f t="shared" si="62"/>
        <v>16310.418143160878</v>
      </c>
      <c r="F300" s="87">
        <f t="shared" si="56"/>
        <v>0.81191754177255826</v>
      </c>
      <c r="G300" s="189">
        <f t="shared" si="63"/>
        <v>2343.2057752252126</v>
      </c>
      <c r="H300" s="189">
        <f t="shared" si="57"/>
        <v>9918.7900465283237</v>
      </c>
      <c r="I300" s="189">
        <f t="shared" si="58"/>
        <v>619.63507336992166</v>
      </c>
      <c r="J300" s="88">
        <f t="shared" si="59"/>
        <v>2622.9152655748785</v>
      </c>
      <c r="K300" s="189">
        <f t="shared" si="64"/>
        <v>409.7660754551315</v>
      </c>
      <c r="L300" s="88">
        <f t="shared" si="60"/>
        <v>1734.5397974015716</v>
      </c>
      <c r="M300" s="89">
        <f t="shared" si="65"/>
        <v>11653.329843929896</v>
      </c>
      <c r="N300" s="89">
        <f t="shared" si="66"/>
        <v>80695.329843929896</v>
      </c>
      <c r="O300" s="89">
        <f t="shared" si="67"/>
        <v>19063.389993841225</v>
      </c>
      <c r="P300" s="90">
        <f t="shared" si="61"/>
        <v>0.94895793632005521</v>
      </c>
      <c r="Q300" s="227">
        <v>7577.4760068196547</v>
      </c>
      <c r="R300" s="90">
        <f t="shared" si="68"/>
        <v>0.13490589298923317</v>
      </c>
      <c r="S300" s="90">
        <f t="shared" si="68"/>
        <v>0.13034803799730851</v>
      </c>
      <c r="T300" s="92">
        <v>4233</v>
      </c>
      <c r="U300" s="1">
        <v>60835</v>
      </c>
      <c r="V300" s="1">
        <v>14429.554079696394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328</v>
      </c>
      <c r="D301" s="1">
        <v>27416</v>
      </c>
      <c r="E301" s="86">
        <f t="shared" si="62"/>
        <v>34880.407124681929</v>
      </c>
      <c r="F301" s="87">
        <f t="shared" si="56"/>
        <v>1.7363144316795243</v>
      </c>
      <c r="G301" s="189">
        <f t="shared" si="63"/>
        <v>-9170.1873933178395</v>
      </c>
      <c r="H301" s="189">
        <f t="shared" si="57"/>
        <v>-7207.7672911478212</v>
      </c>
      <c r="I301" s="189">
        <f t="shared" si="58"/>
        <v>0</v>
      </c>
      <c r="J301" s="88">
        <f t="shared" si="59"/>
        <v>0</v>
      </c>
      <c r="K301" s="189">
        <f t="shared" si="64"/>
        <v>-209.86899791479016</v>
      </c>
      <c r="L301" s="88">
        <f t="shared" si="60"/>
        <v>-164.95703236102506</v>
      </c>
      <c r="M301" s="89">
        <f t="shared" si="65"/>
        <v>-7372.7243235088463</v>
      </c>
      <c r="N301" s="89">
        <f t="shared" si="66"/>
        <v>20043.275676491154</v>
      </c>
      <c r="O301" s="89">
        <f t="shared" si="67"/>
        <v>25500.350733449304</v>
      </c>
      <c r="P301" s="90">
        <f t="shared" si="61"/>
        <v>1.2693838931726995</v>
      </c>
      <c r="Q301" s="227">
        <v>590.15950461664033</v>
      </c>
      <c r="R301" s="90">
        <f t="shared" si="68"/>
        <v>4.9697526610000764E-2</v>
      </c>
      <c r="S301" s="90">
        <f t="shared" si="68"/>
        <v>3.2336117136807313E-2</v>
      </c>
      <c r="T301" s="92">
        <v>786</v>
      </c>
      <c r="U301" s="1">
        <v>26118</v>
      </c>
      <c r="V301" s="1">
        <v>33787.839586028458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329</v>
      </c>
      <c r="D302" s="1">
        <v>39382</v>
      </c>
      <c r="E302" s="86">
        <f t="shared" si="62"/>
        <v>15931.229773462785</v>
      </c>
      <c r="F302" s="87">
        <f t="shared" si="56"/>
        <v>0.79304189515873358</v>
      </c>
      <c r="G302" s="189">
        <f t="shared" si="63"/>
        <v>2578.3025644380305</v>
      </c>
      <c r="H302" s="189">
        <f t="shared" si="57"/>
        <v>6373.5639392908115</v>
      </c>
      <c r="I302" s="189">
        <f t="shared" si="58"/>
        <v>752.35100276425419</v>
      </c>
      <c r="J302" s="88">
        <f t="shared" si="59"/>
        <v>1859.8116788332366</v>
      </c>
      <c r="K302" s="189">
        <f t="shared" si="64"/>
        <v>542.48200484946403</v>
      </c>
      <c r="L302" s="88">
        <f t="shared" si="60"/>
        <v>1341.0155159878752</v>
      </c>
      <c r="M302" s="89">
        <f t="shared" si="65"/>
        <v>7714.5794552786865</v>
      </c>
      <c r="N302" s="89">
        <f t="shared" si="66"/>
        <v>47096.579455278683</v>
      </c>
      <c r="O302" s="89">
        <f t="shared" si="67"/>
        <v>19052.014342750277</v>
      </c>
      <c r="P302" s="90">
        <f t="shared" si="61"/>
        <v>0.94839166692164023</v>
      </c>
      <c r="Q302" s="227">
        <v>5740.9389437415939</v>
      </c>
      <c r="R302" s="90">
        <f t="shared" si="68"/>
        <v>7.0628534145280558E-2</v>
      </c>
      <c r="S302" s="90">
        <f t="shared" si="68"/>
        <v>6.2832695304416986E-2</v>
      </c>
      <c r="T302" s="92">
        <v>2472</v>
      </c>
      <c r="U302" s="1">
        <v>36784</v>
      </c>
      <c r="V302" s="1">
        <v>14989.405052974735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330</v>
      </c>
      <c r="D303" s="1">
        <v>409141</v>
      </c>
      <c r="E303" s="86">
        <f t="shared" si="62"/>
        <v>16413.567617442932</v>
      </c>
      <c r="F303" s="87">
        <f t="shared" si="56"/>
        <v>0.81705222727596671</v>
      </c>
      <c r="G303" s="189">
        <f t="shared" si="63"/>
        <v>2279.2531011703391</v>
      </c>
      <c r="H303" s="189">
        <f t="shared" si="57"/>
        <v>56814.942052873048</v>
      </c>
      <c r="I303" s="189">
        <f t="shared" si="58"/>
        <v>583.53275737120271</v>
      </c>
      <c r="J303" s="88">
        <f t="shared" si="59"/>
        <v>14545.721042991971</v>
      </c>
      <c r="K303" s="189">
        <f t="shared" si="64"/>
        <v>373.66375945641255</v>
      </c>
      <c r="L303" s="88">
        <f t="shared" si="60"/>
        <v>9314.3165319699965</v>
      </c>
      <c r="M303" s="89">
        <f t="shared" si="65"/>
        <v>66129.258584843046</v>
      </c>
      <c r="N303" s="89">
        <f t="shared" si="66"/>
        <v>475270.25858484302</v>
      </c>
      <c r="O303" s="89">
        <f t="shared" si="67"/>
        <v>19066.484478069684</v>
      </c>
      <c r="P303" s="90">
        <f t="shared" si="61"/>
        <v>0.94911197688515725</v>
      </c>
      <c r="Q303" s="227">
        <v>30226.681630520601</v>
      </c>
      <c r="R303" s="90">
        <f t="shared" si="68"/>
        <v>0.10157371134714538</v>
      </c>
      <c r="S303" s="90">
        <f t="shared" si="68"/>
        <v>9.2293393644136495E-2</v>
      </c>
      <c r="T303" s="92">
        <v>24927</v>
      </c>
      <c r="U303" s="1">
        <v>371415</v>
      </c>
      <c r="V303" s="1">
        <v>15026.702269692923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331</v>
      </c>
      <c r="D304" s="1">
        <v>39442</v>
      </c>
      <c r="E304" s="86">
        <f t="shared" si="62"/>
        <v>14822.247275460353</v>
      </c>
      <c r="F304" s="87">
        <f t="shared" si="56"/>
        <v>0.73783777128257944</v>
      </c>
      <c r="G304" s="189">
        <f t="shared" si="63"/>
        <v>3265.8717131995381</v>
      </c>
      <c r="H304" s="189">
        <f t="shared" si="57"/>
        <v>8690.4846288239714</v>
      </c>
      <c r="I304" s="189">
        <f t="shared" si="58"/>
        <v>1140.4948770651051</v>
      </c>
      <c r="J304" s="88">
        <f t="shared" si="59"/>
        <v>3034.8568678702445</v>
      </c>
      <c r="K304" s="189">
        <f t="shared" si="64"/>
        <v>930.62587915031497</v>
      </c>
      <c r="L304" s="88">
        <f t="shared" si="60"/>
        <v>2476.395464418988</v>
      </c>
      <c r="M304" s="89">
        <f t="shared" si="65"/>
        <v>11166.880093242959</v>
      </c>
      <c r="N304" s="89">
        <f t="shared" si="66"/>
        <v>50608.880093242959</v>
      </c>
      <c r="O304" s="89">
        <f t="shared" si="67"/>
        <v>19018.744867810205</v>
      </c>
      <c r="P304" s="90">
        <f t="shared" si="61"/>
        <v>0.94673554320535558</v>
      </c>
      <c r="Q304" s="227">
        <v>5214.9200765762116</v>
      </c>
      <c r="R304" s="90">
        <f t="shared" si="68"/>
        <v>0.16782140107775212</v>
      </c>
      <c r="S304" s="90">
        <f t="shared" si="68"/>
        <v>0.16079955124038117</v>
      </c>
      <c r="T304" s="92">
        <v>2661</v>
      </c>
      <c r="U304" s="1">
        <v>33774</v>
      </c>
      <c r="V304" s="1">
        <v>12768.998109640832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332</v>
      </c>
      <c r="D305" s="1">
        <v>336862</v>
      </c>
      <c r="E305" s="86">
        <f t="shared" si="62"/>
        <v>16248.408257765774</v>
      </c>
      <c r="F305" s="87">
        <f t="shared" si="56"/>
        <v>0.80883074698448587</v>
      </c>
      <c r="G305" s="189">
        <f t="shared" si="63"/>
        <v>2381.6519041701772</v>
      </c>
      <c r="H305" s="189">
        <f t="shared" si="57"/>
        <v>49376.407277256119</v>
      </c>
      <c r="I305" s="189">
        <f t="shared" si="58"/>
        <v>641.33853325820803</v>
      </c>
      <c r="J305" s="88">
        <f t="shared" si="59"/>
        <v>13296.23047150917</v>
      </c>
      <c r="K305" s="189">
        <f t="shared" si="64"/>
        <v>431.46953534341787</v>
      </c>
      <c r="L305" s="88">
        <f t="shared" si="60"/>
        <v>8945.2264067397391</v>
      </c>
      <c r="M305" s="89">
        <f t="shared" si="65"/>
        <v>58321.63368399586</v>
      </c>
      <c r="N305" s="89">
        <f t="shared" si="66"/>
        <v>395183.63368399587</v>
      </c>
      <c r="O305" s="89">
        <f t="shared" si="67"/>
        <v>19061.529697279369</v>
      </c>
      <c r="P305" s="90">
        <f t="shared" si="61"/>
        <v>0.94886533247641291</v>
      </c>
      <c r="Q305" s="227">
        <v>25900.502306493017</v>
      </c>
      <c r="R305" s="90">
        <f t="shared" si="68"/>
        <v>0.14743611578524277</v>
      </c>
      <c r="S305" s="90">
        <f t="shared" si="68"/>
        <v>0.1386914261125595</v>
      </c>
      <c r="T305" s="92">
        <v>20732</v>
      </c>
      <c r="U305" s="1">
        <v>293578</v>
      </c>
      <c r="V305" s="1">
        <v>14269.369106639449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333</v>
      </c>
      <c r="D306" s="1">
        <v>241873</v>
      </c>
      <c r="E306" s="86">
        <f t="shared" si="62"/>
        <v>15693.810018167662</v>
      </c>
      <c r="F306" s="87">
        <f t="shared" si="56"/>
        <v>0.78122335915337149</v>
      </c>
      <c r="G306" s="189">
        <f t="shared" si="63"/>
        <v>2725.5028127210066</v>
      </c>
      <c r="H306" s="189">
        <f t="shared" si="57"/>
        <v>42005.449349656155</v>
      </c>
      <c r="I306" s="189">
        <f t="shared" si="58"/>
        <v>835.44791711754715</v>
      </c>
      <c r="J306" s="88">
        <f t="shared" si="59"/>
        <v>12875.923298615637</v>
      </c>
      <c r="K306" s="189">
        <f t="shared" si="64"/>
        <v>625.57891920275699</v>
      </c>
      <c r="L306" s="88">
        <f t="shared" si="60"/>
        <v>9641.4223027528915</v>
      </c>
      <c r="M306" s="89">
        <f t="shared" si="65"/>
        <v>51646.871652409049</v>
      </c>
      <c r="N306" s="89">
        <f t="shared" si="66"/>
        <v>293519.87165240903</v>
      </c>
      <c r="O306" s="89">
        <f t="shared" si="67"/>
        <v>19044.891750091425</v>
      </c>
      <c r="P306" s="90">
        <f t="shared" si="61"/>
        <v>0.94803711084147935</v>
      </c>
      <c r="Q306" s="227">
        <v>21820.376715592829</v>
      </c>
      <c r="R306" s="90">
        <f t="shared" si="68"/>
        <v>0.15281921738715981</v>
      </c>
      <c r="S306" s="90">
        <f t="shared" si="68"/>
        <v>0.1364379944045627</v>
      </c>
      <c r="T306" s="92">
        <v>15412</v>
      </c>
      <c r="U306" s="1">
        <v>209810</v>
      </c>
      <c r="V306" s="1">
        <v>13809.649180543671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334</v>
      </c>
      <c r="D307" s="1">
        <v>31610</v>
      </c>
      <c r="E307" s="86">
        <f t="shared" si="62"/>
        <v>14784.845650140318</v>
      </c>
      <c r="F307" s="87">
        <f t="shared" si="56"/>
        <v>0.73597595293913776</v>
      </c>
      <c r="G307" s="189">
        <f t="shared" si="63"/>
        <v>3289.06072089796</v>
      </c>
      <c r="H307" s="189">
        <f t="shared" si="57"/>
        <v>7032.0118212798388</v>
      </c>
      <c r="I307" s="189">
        <f t="shared" si="58"/>
        <v>1153.5854459271175</v>
      </c>
      <c r="J307" s="88">
        <f t="shared" si="59"/>
        <v>2466.3656833921773</v>
      </c>
      <c r="K307" s="189">
        <f t="shared" si="64"/>
        <v>943.71644801232731</v>
      </c>
      <c r="L307" s="88">
        <f t="shared" si="60"/>
        <v>2017.6657658503559</v>
      </c>
      <c r="M307" s="89">
        <f t="shared" si="65"/>
        <v>9049.6775871301943</v>
      </c>
      <c r="N307" s="89">
        <f t="shared" si="66"/>
        <v>40659.677587130194</v>
      </c>
      <c r="O307" s="89">
        <f t="shared" si="67"/>
        <v>19017.622819050604</v>
      </c>
      <c r="P307" s="90">
        <f t="shared" si="61"/>
        <v>0.94667968865505236</v>
      </c>
      <c r="Q307" s="227">
        <v>4260.4470476211736</v>
      </c>
      <c r="R307" s="90">
        <f t="shared" si="68"/>
        <v>0.11349866140622798</v>
      </c>
      <c r="S307" s="90">
        <f t="shared" si="68"/>
        <v>0.10099914415938531</v>
      </c>
      <c r="T307" s="92">
        <v>2138</v>
      </c>
      <c r="U307" s="1">
        <v>28388</v>
      </c>
      <c r="V307" s="1">
        <v>13428.571428571429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335</v>
      </c>
      <c r="D308" s="1">
        <v>21662</v>
      </c>
      <c r="E308" s="86">
        <f t="shared" si="62"/>
        <v>16460.486322188452</v>
      </c>
      <c r="F308" s="87">
        <f t="shared" si="56"/>
        <v>0.81938779703792941</v>
      </c>
      <c r="G308" s="189">
        <f t="shared" si="63"/>
        <v>2250.1635042281168</v>
      </c>
      <c r="H308" s="189">
        <f t="shared" si="57"/>
        <v>2961.2151715642017</v>
      </c>
      <c r="I308" s="189">
        <f t="shared" si="58"/>
        <v>567.11121071027083</v>
      </c>
      <c r="J308" s="88">
        <f t="shared" si="59"/>
        <v>746.31835329471642</v>
      </c>
      <c r="K308" s="189">
        <f t="shared" si="64"/>
        <v>357.24221279548067</v>
      </c>
      <c r="L308" s="88">
        <f t="shared" si="60"/>
        <v>470.13075203885256</v>
      </c>
      <c r="M308" s="89">
        <f t="shared" si="65"/>
        <v>3431.3459236030544</v>
      </c>
      <c r="N308" s="89">
        <f t="shared" si="66"/>
        <v>25093.345923603054</v>
      </c>
      <c r="O308" s="89">
        <f t="shared" si="67"/>
        <v>19067.892039212049</v>
      </c>
      <c r="P308" s="90">
        <f t="shared" si="61"/>
        <v>0.9491820439780162</v>
      </c>
      <c r="Q308" s="227">
        <v>2614.8478037724421</v>
      </c>
      <c r="R308" s="90">
        <f t="shared" si="68"/>
        <v>0.11942535269495116</v>
      </c>
      <c r="S308" s="90">
        <f t="shared" si="68"/>
        <v>0.10666594517943137</v>
      </c>
      <c r="T308" s="92">
        <v>1316</v>
      </c>
      <c r="U308" s="1">
        <v>19351</v>
      </c>
      <c r="V308" s="1">
        <v>14873.943120676402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336</v>
      </c>
      <c r="D309" s="1">
        <v>9200</v>
      </c>
      <c r="E309" s="86">
        <f t="shared" si="62"/>
        <v>20767.494356659143</v>
      </c>
      <c r="F309" s="87">
        <f t="shared" si="56"/>
        <v>1.0337866766404369</v>
      </c>
      <c r="G309" s="189">
        <f t="shared" si="63"/>
        <v>-420.18147714371162</v>
      </c>
      <c r="H309" s="189">
        <f t="shared" si="57"/>
        <v>-186.14039437466423</v>
      </c>
      <c r="I309" s="189">
        <f t="shared" si="58"/>
        <v>0</v>
      </c>
      <c r="J309" s="88">
        <f t="shared" si="59"/>
        <v>0</v>
      </c>
      <c r="K309" s="189">
        <f t="shared" si="64"/>
        <v>-209.86899791479016</v>
      </c>
      <c r="L309" s="88">
        <f t="shared" si="60"/>
        <v>-92.971966076252031</v>
      </c>
      <c r="M309" s="89">
        <f t="shared" si="65"/>
        <v>-279.11236045091624</v>
      </c>
      <c r="N309" s="89">
        <f t="shared" si="66"/>
        <v>8920.8876395490843</v>
      </c>
      <c r="O309" s="89">
        <f t="shared" si="67"/>
        <v>20137.443881600644</v>
      </c>
      <c r="P309" s="90">
        <f t="shared" si="61"/>
        <v>1.0024233462578465</v>
      </c>
      <c r="Q309" s="227">
        <v>848.53427550276137</v>
      </c>
      <c r="R309" s="90">
        <f t="shared" si="68"/>
        <v>0.14030738720872582</v>
      </c>
      <c r="S309" s="90">
        <f t="shared" si="68"/>
        <v>8.882624105934761E-2</v>
      </c>
      <c r="T309" s="92">
        <v>443</v>
      </c>
      <c r="U309" s="1">
        <v>8068</v>
      </c>
      <c r="V309" s="1">
        <v>19073.286052009458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337</v>
      </c>
      <c r="D310" s="1">
        <v>22739</v>
      </c>
      <c r="E310" s="86">
        <f t="shared" si="62"/>
        <v>28038.224414303328</v>
      </c>
      <c r="F310" s="87">
        <f t="shared" si="56"/>
        <v>1.3957168996108149</v>
      </c>
      <c r="G310" s="189">
        <f t="shared" si="63"/>
        <v>-4928.034112883106</v>
      </c>
      <c r="H310" s="189">
        <f t="shared" si="57"/>
        <v>-3996.6356655481986</v>
      </c>
      <c r="I310" s="189">
        <f t="shared" si="58"/>
        <v>0</v>
      </c>
      <c r="J310" s="88">
        <f t="shared" si="59"/>
        <v>0</v>
      </c>
      <c r="K310" s="189">
        <f t="shared" si="64"/>
        <v>-209.86899791479016</v>
      </c>
      <c r="L310" s="88">
        <f t="shared" si="60"/>
        <v>-170.20375730889484</v>
      </c>
      <c r="M310" s="89">
        <f t="shared" si="65"/>
        <v>-4166.8394228570933</v>
      </c>
      <c r="N310" s="89">
        <f t="shared" si="66"/>
        <v>18572.160577142906</v>
      </c>
      <c r="O310" s="89">
        <f t="shared" si="67"/>
        <v>22900.321303505432</v>
      </c>
      <c r="P310" s="90">
        <f t="shared" si="61"/>
        <v>1.13995683098659</v>
      </c>
      <c r="Q310" s="227">
        <v>926.40676621385865</v>
      </c>
      <c r="R310" s="90">
        <f t="shared" si="68"/>
        <v>0.10765258902041015</v>
      </c>
      <c r="S310" s="90">
        <f t="shared" si="68"/>
        <v>0.10628680284405936</v>
      </c>
      <c r="T310" s="92">
        <v>811</v>
      </c>
      <c r="U310" s="1">
        <v>20529</v>
      </c>
      <c r="V310" s="1">
        <v>25344.444444444445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338</v>
      </c>
      <c r="D311" s="1">
        <v>39932</v>
      </c>
      <c r="E311" s="86">
        <f t="shared" si="62"/>
        <v>17256.698357821955</v>
      </c>
      <c r="F311" s="87">
        <f t="shared" si="56"/>
        <v>0.85902249634650263</v>
      </c>
      <c r="G311" s="189">
        <f t="shared" si="63"/>
        <v>1756.5120421353447</v>
      </c>
      <c r="H311" s="189">
        <f t="shared" si="57"/>
        <v>4064.5688655011877</v>
      </c>
      <c r="I311" s="189">
        <f t="shared" si="58"/>
        <v>288.43699823854456</v>
      </c>
      <c r="J311" s="88">
        <f t="shared" si="59"/>
        <v>667.44321392399218</v>
      </c>
      <c r="K311" s="189">
        <f t="shared" si="64"/>
        <v>78.568000323754404</v>
      </c>
      <c r="L311" s="88">
        <f t="shared" si="60"/>
        <v>181.80635274916767</v>
      </c>
      <c r="M311" s="89">
        <f t="shared" si="65"/>
        <v>4246.3752182503558</v>
      </c>
      <c r="N311" s="89">
        <f t="shared" si="66"/>
        <v>44178.375218250352</v>
      </c>
      <c r="O311" s="89">
        <f t="shared" si="67"/>
        <v>19091.778400281051</v>
      </c>
      <c r="P311" s="90">
        <f t="shared" si="61"/>
        <v>0.95037108495727318</v>
      </c>
      <c r="Q311" s="227">
        <v>3438.5841473627897</v>
      </c>
      <c r="R311" s="90">
        <f t="shared" si="68"/>
        <v>0.1412077391329199</v>
      </c>
      <c r="S311" s="90">
        <f t="shared" si="68"/>
        <v>0.14515314186112369</v>
      </c>
      <c r="T311" s="92">
        <v>2314</v>
      </c>
      <c r="U311" s="1">
        <v>34991</v>
      </c>
      <c r="V311" s="1">
        <v>15069.336778639105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339</v>
      </c>
      <c r="D312" s="1">
        <v>17816</v>
      </c>
      <c r="E312" s="86">
        <f t="shared" si="62"/>
        <v>14425.910931174089</v>
      </c>
      <c r="F312" s="87">
        <f t="shared" si="56"/>
        <v>0.7181085143411835</v>
      </c>
      <c r="G312" s="189">
        <f t="shared" si="63"/>
        <v>3511.6002466570221</v>
      </c>
      <c r="H312" s="189">
        <f t="shared" si="57"/>
        <v>4336.8263046214224</v>
      </c>
      <c r="I312" s="189">
        <f t="shared" si="58"/>
        <v>1279.2125975652978</v>
      </c>
      <c r="J312" s="88">
        <f t="shared" si="59"/>
        <v>1579.8275579931426</v>
      </c>
      <c r="K312" s="189">
        <f t="shared" si="64"/>
        <v>1069.3435996505077</v>
      </c>
      <c r="L312" s="88">
        <f t="shared" si="60"/>
        <v>1320.6393455683772</v>
      </c>
      <c r="M312" s="89">
        <f t="shared" si="65"/>
        <v>5657.4656501897998</v>
      </c>
      <c r="N312" s="89">
        <f t="shared" si="66"/>
        <v>23473.465650189799</v>
      </c>
      <c r="O312" s="89">
        <f t="shared" si="67"/>
        <v>19006.854777481618</v>
      </c>
      <c r="P312" s="90">
        <f t="shared" si="61"/>
        <v>0.94614366549711382</v>
      </c>
      <c r="Q312" s="227">
        <v>2747.7171907446909</v>
      </c>
      <c r="R312" s="90">
        <f t="shared" si="68"/>
        <v>0.23946013635731181</v>
      </c>
      <c r="S312" s="90">
        <f t="shared" si="68"/>
        <v>0.22641318755355053</v>
      </c>
      <c r="T312" s="92">
        <v>1235</v>
      </c>
      <c r="U312" s="1">
        <v>14374</v>
      </c>
      <c r="V312" s="1">
        <v>11762.684124386253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340</v>
      </c>
      <c r="D313" s="1">
        <v>61840</v>
      </c>
      <c r="E313" s="86">
        <f t="shared" si="62"/>
        <v>15671.566142929549</v>
      </c>
      <c r="F313" s="87">
        <f t="shared" si="56"/>
        <v>0.7801160796008606</v>
      </c>
      <c r="G313" s="189">
        <f t="shared" si="63"/>
        <v>2739.2940153686368</v>
      </c>
      <c r="H313" s="189">
        <f t="shared" si="57"/>
        <v>10809.254184644642</v>
      </c>
      <c r="I313" s="189">
        <f t="shared" si="58"/>
        <v>843.23327345088683</v>
      </c>
      <c r="J313" s="88">
        <f t="shared" si="59"/>
        <v>3327.3984970371994</v>
      </c>
      <c r="K313" s="189">
        <f t="shared" si="64"/>
        <v>633.36427553609667</v>
      </c>
      <c r="L313" s="88">
        <f t="shared" si="60"/>
        <v>2499.2554312654374</v>
      </c>
      <c r="M313" s="89">
        <f t="shared" si="65"/>
        <v>13308.509615910079</v>
      </c>
      <c r="N313" s="89">
        <f t="shared" si="66"/>
        <v>75148.509615910079</v>
      </c>
      <c r="O313" s="89">
        <f t="shared" si="67"/>
        <v>19044.224433834283</v>
      </c>
      <c r="P313" s="90">
        <f t="shared" si="61"/>
        <v>0.94800389245490413</v>
      </c>
      <c r="Q313" s="227">
        <v>6273.3213236263546</v>
      </c>
      <c r="R313" s="90">
        <f t="shared" si="68"/>
        <v>0.1400339208023007</v>
      </c>
      <c r="S313" s="90">
        <f t="shared" si="68"/>
        <v>0.13367792833964218</v>
      </c>
      <c r="T313" s="92">
        <v>3946</v>
      </c>
      <c r="U313" s="1">
        <v>54244</v>
      </c>
      <c r="V313" s="1">
        <v>13823.649337410805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341</v>
      </c>
      <c r="D314" s="1">
        <v>19661</v>
      </c>
      <c r="E314" s="86">
        <f t="shared" si="62"/>
        <v>17538.804638715432</v>
      </c>
      <c r="F314" s="87">
        <f t="shared" si="56"/>
        <v>0.87306548629876646</v>
      </c>
      <c r="G314" s="189">
        <f t="shared" si="63"/>
        <v>1581.6061479813893</v>
      </c>
      <c r="H314" s="189">
        <f t="shared" si="57"/>
        <v>1772.9804918871375</v>
      </c>
      <c r="I314" s="189">
        <f t="shared" si="58"/>
        <v>189.69979992582773</v>
      </c>
      <c r="J314" s="88">
        <f t="shared" si="59"/>
        <v>212.65347571685291</v>
      </c>
      <c r="K314" s="189">
        <f t="shared" si="64"/>
        <v>-20.169197988962424</v>
      </c>
      <c r="L314" s="88">
        <f t="shared" si="60"/>
        <v>-22.609670945626878</v>
      </c>
      <c r="M314" s="89">
        <f t="shared" si="65"/>
        <v>1750.3708209415106</v>
      </c>
      <c r="N314" s="89">
        <f t="shared" si="66"/>
        <v>21411.370820941509</v>
      </c>
      <c r="O314" s="89">
        <f t="shared" si="67"/>
        <v>19100.241588707861</v>
      </c>
      <c r="P314" s="90">
        <f t="shared" si="61"/>
        <v>0.95079237465584132</v>
      </c>
      <c r="Q314" s="227">
        <v>1276.5422857362557</v>
      </c>
      <c r="R314" s="90">
        <f t="shared" si="68"/>
        <v>-2.4461645330951673E-2</v>
      </c>
      <c r="S314" s="90">
        <f t="shared" si="68"/>
        <v>-2.8812842274167857E-2</v>
      </c>
      <c r="T314" s="92">
        <v>1121</v>
      </c>
      <c r="U314" s="1">
        <v>20154</v>
      </c>
      <c r="V314" s="1">
        <v>18059.139784946237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342</v>
      </c>
      <c r="D315" s="1">
        <v>10361</v>
      </c>
      <c r="E315" s="86">
        <f t="shared" si="62"/>
        <v>17472.175379426644</v>
      </c>
      <c r="F315" s="87">
        <f t="shared" si="56"/>
        <v>0.86974874334729513</v>
      </c>
      <c r="G315" s="189">
        <f t="shared" si="63"/>
        <v>1622.9162887404375</v>
      </c>
      <c r="H315" s="189">
        <f t="shared" si="57"/>
        <v>962.3893592230794</v>
      </c>
      <c r="I315" s="189">
        <f t="shared" si="58"/>
        <v>213.02004067690339</v>
      </c>
      <c r="J315" s="88">
        <f t="shared" si="59"/>
        <v>126.32088412140371</v>
      </c>
      <c r="K315" s="189">
        <f t="shared" si="64"/>
        <v>3.1510427621132351</v>
      </c>
      <c r="L315" s="88">
        <f t="shared" si="60"/>
        <v>1.8685683579331485</v>
      </c>
      <c r="M315" s="89">
        <f t="shared" si="65"/>
        <v>964.2579275810125</v>
      </c>
      <c r="N315" s="89">
        <f t="shared" si="66"/>
        <v>11325.257927581013</v>
      </c>
      <c r="O315" s="89">
        <f t="shared" si="67"/>
        <v>19098.242710929197</v>
      </c>
      <c r="P315" s="90">
        <f t="shared" si="61"/>
        <v>0.95069287236729727</v>
      </c>
      <c r="Q315" s="227">
        <v>434.95270778267309</v>
      </c>
      <c r="R315" s="90">
        <f t="shared" si="68"/>
        <v>0.17578302315024966</v>
      </c>
      <c r="S315" s="90">
        <f t="shared" si="68"/>
        <v>0.19759350081408242</v>
      </c>
      <c r="T315" s="92">
        <v>593</v>
      </c>
      <c r="U315" s="1">
        <v>8812</v>
      </c>
      <c r="V315" s="1">
        <v>14589.403973509932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343</v>
      </c>
      <c r="D316" s="1">
        <v>112170</v>
      </c>
      <c r="E316" s="86">
        <f t="shared" si="62"/>
        <v>15953.633906983359</v>
      </c>
      <c r="F316" s="87">
        <f t="shared" si="56"/>
        <v>0.79415715222044148</v>
      </c>
      <c r="G316" s="189">
        <f t="shared" si="63"/>
        <v>2564.4120016552743</v>
      </c>
      <c r="H316" s="189">
        <f t="shared" si="57"/>
        <v>18030.380783638233</v>
      </c>
      <c r="I316" s="189">
        <f t="shared" si="58"/>
        <v>744.50955603205307</v>
      </c>
      <c r="J316" s="88">
        <f t="shared" si="59"/>
        <v>5234.6466884613656</v>
      </c>
      <c r="K316" s="189">
        <f t="shared" si="64"/>
        <v>534.64055811726291</v>
      </c>
      <c r="L316" s="88">
        <f t="shared" si="60"/>
        <v>3759.0577641224754</v>
      </c>
      <c r="M316" s="89">
        <f t="shared" si="65"/>
        <v>21789.438547760707</v>
      </c>
      <c r="N316" s="89">
        <f t="shared" si="66"/>
        <v>133959.43854776071</v>
      </c>
      <c r="O316" s="89">
        <f t="shared" si="67"/>
        <v>19052.686466755898</v>
      </c>
      <c r="P316" s="90">
        <f t="shared" si="61"/>
        <v>0.9484251246334916</v>
      </c>
      <c r="Q316" s="227">
        <v>9737.0685976728</v>
      </c>
      <c r="R316" s="93">
        <f t="shared" si="68"/>
        <v>0.1183003668846706</v>
      </c>
      <c r="S316" s="93">
        <f t="shared" si="68"/>
        <v>0.10350845476402294</v>
      </c>
      <c r="T316" s="92">
        <v>7031</v>
      </c>
      <c r="U316" s="1">
        <v>100304</v>
      </c>
      <c r="V316" s="1">
        <v>14457.19227443067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344</v>
      </c>
      <c r="D317" s="1">
        <v>148527</v>
      </c>
      <c r="E317" s="86">
        <f t="shared" si="62"/>
        <v>14790.579565823542</v>
      </c>
      <c r="F317" s="87">
        <f t="shared" si="56"/>
        <v>0.73626138196280788</v>
      </c>
      <c r="G317" s="189">
        <f t="shared" si="63"/>
        <v>3285.5056931743607</v>
      </c>
      <c r="H317" s="189">
        <f t="shared" si="57"/>
        <v>32993.048170856928</v>
      </c>
      <c r="I317" s="189">
        <f t="shared" si="58"/>
        <v>1151.578575437989</v>
      </c>
      <c r="J317" s="88">
        <f t="shared" si="59"/>
        <v>11564.152054548285</v>
      </c>
      <c r="K317" s="189">
        <f t="shared" si="64"/>
        <v>941.70957752319885</v>
      </c>
      <c r="L317" s="88">
        <f t="shared" si="60"/>
        <v>9456.6475774879618</v>
      </c>
      <c r="M317" s="89">
        <f t="shared" si="65"/>
        <v>42449.695748344893</v>
      </c>
      <c r="N317" s="89">
        <f t="shared" si="66"/>
        <v>190976.69574834488</v>
      </c>
      <c r="O317" s="89">
        <f t="shared" si="67"/>
        <v>19017.794836521098</v>
      </c>
      <c r="P317" s="90">
        <f t="shared" si="61"/>
        <v>0.9466882515257623</v>
      </c>
      <c r="Q317" s="227">
        <v>19018.287068387177</v>
      </c>
      <c r="R317" s="93">
        <f t="shared" si="68"/>
        <v>0.15579817284796041</v>
      </c>
      <c r="S317" s="93">
        <f t="shared" si="68"/>
        <v>0.15361134101325505</v>
      </c>
      <c r="T317" s="92">
        <v>10042</v>
      </c>
      <c r="U317" s="1">
        <v>128506</v>
      </c>
      <c r="V317" s="1">
        <v>12821.111443679538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345</v>
      </c>
      <c r="D318" s="1">
        <v>103488</v>
      </c>
      <c r="E318" s="86">
        <f t="shared" si="62"/>
        <v>16871.209651124878</v>
      </c>
      <c r="F318" s="87">
        <f t="shared" si="56"/>
        <v>0.83983322477937172</v>
      </c>
      <c r="G318" s="189">
        <f t="shared" si="63"/>
        <v>1995.5150402875324</v>
      </c>
      <c r="H318" s="189">
        <f t="shared" si="57"/>
        <v>12240.489257123723</v>
      </c>
      <c r="I318" s="189">
        <f t="shared" si="58"/>
        <v>423.35804558252147</v>
      </c>
      <c r="J318" s="88">
        <f t="shared" si="59"/>
        <v>2596.8782516031865</v>
      </c>
      <c r="K318" s="189">
        <f t="shared" si="64"/>
        <v>213.48904766773131</v>
      </c>
      <c r="L318" s="88">
        <f t="shared" si="60"/>
        <v>1309.5418183938639</v>
      </c>
      <c r="M318" s="89">
        <f t="shared" si="65"/>
        <v>13550.031075517587</v>
      </c>
      <c r="N318" s="89">
        <f t="shared" si="66"/>
        <v>117038.03107551759</v>
      </c>
      <c r="O318" s="89">
        <f t="shared" si="67"/>
        <v>19080.213739080144</v>
      </c>
      <c r="P318" s="90">
        <f t="shared" si="61"/>
        <v>0.94979540681025953</v>
      </c>
      <c r="Q318" s="227">
        <v>6997.5724275529647</v>
      </c>
      <c r="R318" s="93">
        <f t="shared" si="68"/>
        <v>8.845369065398935E-2</v>
      </c>
      <c r="S318" s="93">
        <f t="shared" si="68"/>
        <v>8.1178405144238269E-2</v>
      </c>
      <c r="T318" s="92">
        <v>6134</v>
      </c>
      <c r="U318" s="1">
        <v>95078</v>
      </c>
      <c r="V318" s="1">
        <v>15604.464139176103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346</v>
      </c>
      <c r="D319" s="1">
        <v>94515</v>
      </c>
      <c r="E319" s="86">
        <f t="shared" si="62"/>
        <v>17457.517547100109</v>
      </c>
      <c r="F319" s="87">
        <f t="shared" si="56"/>
        <v>0.86901909000022481</v>
      </c>
      <c r="G319" s="189">
        <f t="shared" si="63"/>
        <v>1632.0041447828892</v>
      </c>
      <c r="H319" s="189">
        <f t="shared" si="57"/>
        <v>8835.6704398545626</v>
      </c>
      <c r="I319" s="189">
        <f t="shared" si="58"/>
        <v>218.15028199119058</v>
      </c>
      <c r="J319" s="88">
        <f t="shared" si="59"/>
        <v>1181.0656267003058</v>
      </c>
      <c r="K319" s="189">
        <f t="shared" si="64"/>
        <v>8.281284076400425</v>
      </c>
      <c r="L319" s="88">
        <f t="shared" si="60"/>
        <v>44.8348719896319</v>
      </c>
      <c r="M319" s="89">
        <f t="shared" si="65"/>
        <v>8880.5053118441938</v>
      </c>
      <c r="N319" s="89">
        <f t="shared" si="66"/>
        <v>103395.5053118442</v>
      </c>
      <c r="O319" s="89">
        <f t="shared" si="67"/>
        <v>19097.802975959399</v>
      </c>
      <c r="P319" s="90">
        <f t="shared" si="61"/>
        <v>0.950670982766885</v>
      </c>
      <c r="Q319" s="227">
        <v>6080.9469981945495</v>
      </c>
      <c r="R319" s="93">
        <f t="shared" si="68"/>
        <v>0.10341244731895817</v>
      </c>
      <c r="S319" s="93">
        <f t="shared" si="68"/>
        <v>8.4865987639234128E-2</v>
      </c>
      <c r="T319" s="92">
        <v>5414</v>
      </c>
      <c r="U319" s="1">
        <v>85657</v>
      </c>
      <c r="V319" s="1">
        <v>16091.865489385686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347</v>
      </c>
      <c r="D320" s="1">
        <v>180792</v>
      </c>
      <c r="E320" s="86">
        <f t="shared" si="62"/>
        <v>17012.515291239295</v>
      </c>
      <c r="F320" s="87">
        <f t="shared" si="56"/>
        <v>0.84686728895561125</v>
      </c>
      <c r="G320" s="189">
        <f t="shared" si="63"/>
        <v>1907.9055434165939</v>
      </c>
      <c r="H320" s="189">
        <f t="shared" si="57"/>
        <v>20275.312209888143</v>
      </c>
      <c r="I320" s="189">
        <f t="shared" si="58"/>
        <v>373.90107154247562</v>
      </c>
      <c r="J320" s="88">
        <f t="shared" si="59"/>
        <v>3973.4466872818884</v>
      </c>
      <c r="K320" s="189">
        <f t="shared" si="64"/>
        <v>164.03207362768546</v>
      </c>
      <c r="L320" s="88">
        <f t="shared" si="60"/>
        <v>1743.1688464414135</v>
      </c>
      <c r="M320" s="89">
        <f t="shared" si="65"/>
        <v>22018.481056329558</v>
      </c>
      <c r="N320" s="89">
        <f t="shared" si="66"/>
        <v>202810.48105632956</v>
      </c>
      <c r="O320" s="89">
        <f t="shared" si="67"/>
        <v>19084.452908283576</v>
      </c>
      <c r="P320" s="90">
        <f t="shared" si="61"/>
        <v>0.95000642873554675</v>
      </c>
      <c r="Q320" s="227">
        <v>10020.581527160994</v>
      </c>
      <c r="R320" s="93">
        <f t="shared" si="68"/>
        <v>0.15649147945345684</v>
      </c>
      <c r="S320" s="93">
        <f t="shared" si="68"/>
        <v>0.14506477338941118</v>
      </c>
      <c r="T320" s="92">
        <v>10627</v>
      </c>
      <c r="U320" s="1">
        <v>156328</v>
      </c>
      <c r="V320" s="1">
        <v>14857.251473103972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348</v>
      </c>
      <c r="D321" s="1">
        <v>71241</v>
      </c>
      <c r="E321" s="86">
        <f t="shared" si="62"/>
        <v>16407.415937356058</v>
      </c>
      <c r="F321" s="87">
        <f t="shared" si="56"/>
        <v>0.81674600232636285</v>
      </c>
      <c r="G321" s="189">
        <f t="shared" si="63"/>
        <v>2283.0671428242013</v>
      </c>
      <c r="H321" s="189">
        <f t="shared" si="57"/>
        <v>9913.0775341426815</v>
      </c>
      <c r="I321" s="189">
        <f t="shared" si="58"/>
        <v>585.68584540160862</v>
      </c>
      <c r="J321" s="88">
        <f t="shared" si="59"/>
        <v>2543.0479407337848</v>
      </c>
      <c r="K321" s="189">
        <f t="shared" si="64"/>
        <v>375.81684748681846</v>
      </c>
      <c r="L321" s="88">
        <f t="shared" si="60"/>
        <v>1631.7967517877657</v>
      </c>
      <c r="M321" s="89">
        <f t="shared" si="65"/>
        <v>11544.874285930448</v>
      </c>
      <c r="N321" s="89">
        <f t="shared" si="66"/>
        <v>82785.874285930448</v>
      </c>
      <c r="O321" s="89">
        <f t="shared" si="67"/>
        <v>19066.299927667078</v>
      </c>
      <c r="P321" s="90">
        <f t="shared" si="61"/>
        <v>0.94910279013666921</v>
      </c>
      <c r="Q321" s="227">
        <v>7576.324649565544</v>
      </c>
      <c r="R321" s="93">
        <f t="shared" si="68"/>
        <v>0.1167351161551243</v>
      </c>
      <c r="S321" s="93">
        <f t="shared" si="68"/>
        <v>0.11596353500623779</v>
      </c>
      <c r="T321" s="92">
        <v>4342</v>
      </c>
      <c r="U321" s="1">
        <v>63794</v>
      </c>
      <c r="V321" s="1">
        <v>14702.466005992164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349</v>
      </c>
      <c r="D322" s="1">
        <v>302610</v>
      </c>
      <c r="E322" s="86">
        <f t="shared" si="62"/>
        <v>16097.989147781678</v>
      </c>
      <c r="F322" s="87">
        <f t="shared" si="56"/>
        <v>0.80134302270041458</v>
      </c>
      <c r="G322" s="189">
        <f t="shared" si="63"/>
        <v>2474.9117523603163</v>
      </c>
      <c r="H322" s="189">
        <f t="shared" si="57"/>
        <v>46523.39112086923</v>
      </c>
      <c r="I322" s="189">
        <f t="shared" si="58"/>
        <v>693.98522175264145</v>
      </c>
      <c r="J322" s="88">
        <f t="shared" si="59"/>
        <v>13045.534198506155</v>
      </c>
      <c r="K322" s="189">
        <f t="shared" si="64"/>
        <v>484.11622383785129</v>
      </c>
      <c r="L322" s="88">
        <f t="shared" si="60"/>
        <v>9100.4167757039286</v>
      </c>
      <c r="M322" s="89">
        <f t="shared" si="65"/>
        <v>55623.807896573155</v>
      </c>
      <c r="N322" s="89">
        <f t="shared" si="66"/>
        <v>358233.80789657315</v>
      </c>
      <c r="O322" s="89">
        <f t="shared" si="67"/>
        <v>19057.017123979847</v>
      </c>
      <c r="P322" s="90">
        <f t="shared" si="61"/>
        <v>0.94864070074789075</v>
      </c>
      <c r="Q322" s="227">
        <v>22775.870608598139</v>
      </c>
      <c r="R322" s="93">
        <f t="shared" si="68"/>
        <v>0.11321615397632379</v>
      </c>
      <c r="S322" s="93">
        <f t="shared" si="68"/>
        <v>0.11292005435030597</v>
      </c>
      <c r="T322" s="92">
        <v>18798</v>
      </c>
      <c r="U322" s="1">
        <v>271834</v>
      </c>
      <c r="V322" s="1">
        <v>14464.641089767467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350</v>
      </c>
      <c r="D323" s="1">
        <v>183291</v>
      </c>
      <c r="E323" s="86">
        <f t="shared" si="62"/>
        <v>18475.052918052614</v>
      </c>
      <c r="F323" s="87">
        <f t="shared" si="56"/>
        <v>0.91967106040337476</v>
      </c>
      <c r="G323" s="189">
        <f t="shared" si="63"/>
        <v>1001.1322147923364</v>
      </c>
      <c r="H323" s="189">
        <f t="shared" si="57"/>
        <v>9932.2327029547687</v>
      </c>
      <c r="I323" s="189">
        <f t="shared" si="58"/>
        <v>0</v>
      </c>
      <c r="J323" s="88">
        <f t="shared" si="59"/>
        <v>0</v>
      </c>
      <c r="K323" s="189">
        <f t="shared" si="64"/>
        <v>-209.86899791479016</v>
      </c>
      <c r="L323" s="88">
        <f t="shared" si="60"/>
        <v>-2082.1103283126331</v>
      </c>
      <c r="M323" s="89">
        <f t="shared" si="65"/>
        <v>7850.1223746421356</v>
      </c>
      <c r="N323" s="89">
        <f t="shared" si="66"/>
        <v>191141.12237464215</v>
      </c>
      <c r="O323" s="89">
        <f t="shared" si="67"/>
        <v>19266.316134930166</v>
      </c>
      <c r="P323" s="90">
        <f t="shared" si="61"/>
        <v>0.95905941208776313</v>
      </c>
      <c r="Q323" s="227">
        <v>6100.564892241302</v>
      </c>
      <c r="R323" s="90">
        <f t="shared" si="68"/>
        <v>-6.4946791686647423E-2</v>
      </c>
      <c r="S323" s="90">
        <f t="shared" si="68"/>
        <v>-6.0517046621560558E-2</v>
      </c>
      <c r="T323" s="92">
        <v>9921</v>
      </c>
      <c r="U323" s="1">
        <v>196022</v>
      </c>
      <c r="V323" s="1">
        <v>19665.128410914927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351</v>
      </c>
      <c r="D324" s="1">
        <v>31248</v>
      </c>
      <c r="E324" s="86">
        <f t="shared" si="62"/>
        <v>16132.16313887455</v>
      </c>
      <c r="F324" s="87">
        <f t="shared" si="56"/>
        <v>0.80304417239487025</v>
      </c>
      <c r="G324" s="189">
        <f t="shared" si="63"/>
        <v>2453.7238778827359</v>
      </c>
      <c r="H324" s="189">
        <f t="shared" si="57"/>
        <v>4752.8631514588596</v>
      </c>
      <c r="I324" s="189">
        <f t="shared" si="58"/>
        <v>682.0243248701363</v>
      </c>
      <c r="J324" s="88">
        <f t="shared" si="59"/>
        <v>1321.0811172734541</v>
      </c>
      <c r="K324" s="189">
        <f t="shared" si="64"/>
        <v>472.15532695534614</v>
      </c>
      <c r="L324" s="88">
        <f t="shared" si="60"/>
        <v>914.56486831250538</v>
      </c>
      <c r="M324" s="89">
        <f t="shared" si="65"/>
        <v>5667.4280197713651</v>
      </c>
      <c r="N324" s="89">
        <f t="shared" si="66"/>
        <v>36915.428019771367</v>
      </c>
      <c r="O324" s="89">
        <f t="shared" si="67"/>
        <v>19058.042343712634</v>
      </c>
      <c r="P324" s="90">
        <f t="shared" si="61"/>
        <v>0.94869173523872452</v>
      </c>
      <c r="Q324" s="227">
        <v>4407.5985412732471</v>
      </c>
      <c r="R324" s="90">
        <f t="shared" si="68"/>
        <v>0.10631970260223049</v>
      </c>
      <c r="S324" s="90">
        <f t="shared" si="68"/>
        <v>0.11831387593968377</v>
      </c>
      <c r="T324" s="92">
        <v>1937</v>
      </c>
      <c r="U324" s="1">
        <v>28245</v>
      </c>
      <c r="V324" s="1">
        <v>14425.434116445353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352</v>
      </c>
      <c r="D325" s="1">
        <v>1570192</v>
      </c>
      <c r="E325" s="86">
        <f t="shared" si="62"/>
        <v>19770.488913511537</v>
      </c>
      <c r="F325" s="87">
        <f t="shared" si="56"/>
        <v>0.98415666707052951</v>
      </c>
      <c r="G325" s="189">
        <f t="shared" si="63"/>
        <v>197.96189760780385</v>
      </c>
      <c r="H325" s="189">
        <f t="shared" si="57"/>
        <v>15722.331869909389</v>
      </c>
      <c r="I325" s="189">
        <f t="shared" si="58"/>
        <v>0</v>
      </c>
      <c r="J325" s="88">
        <f t="shared" si="59"/>
        <v>0</v>
      </c>
      <c r="K325" s="189">
        <f t="shared" si="64"/>
        <v>-209.86899791479016</v>
      </c>
      <c r="L325" s="88">
        <f t="shared" si="60"/>
        <v>-16668.005683390547</v>
      </c>
      <c r="M325" s="89">
        <f t="shared" si="65"/>
        <v>-945.6738134811585</v>
      </c>
      <c r="N325" s="89">
        <f t="shared" si="66"/>
        <v>1569246.3261865189</v>
      </c>
      <c r="O325" s="89">
        <f t="shared" si="67"/>
        <v>19758.581813204553</v>
      </c>
      <c r="P325" s="90">
        <f t="shared" si="61"/>
        <v>0.98356394262128177</v>
      </c>
      <c r="Q325" s="227">
        <v>6146.0321325165887</v>
      </c>
      <c r="R325" s="90">
        <f t="shared" si="68"/>
        <v>0.12090278035561824</v>
      </c>
      <c r="S325" s="90">
        <f t="shared" si="68"/>
        <v>0.11136210119619681</v>
      </c>
      <c r="T325" s="92">
        <v>79421</v>
      </c>
      <c r="U325" s="1">
        <v>1400828</v>
      </c>
      <c r="V325" s="1">
        <v>17789.42155057464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353</v>
      </c>
      <c r="D326" s="1">
        <v>458259</v>
      </c>
      <c r="E326" s="86">
        <f t="shared" si="62"/>
        <v>18208.725712242223</v>
      </c>
      <c r="F326" s="87">
        <f t="shared" si="56"/>
        <v>0.90641353822639759</v>
      </c>
      <c r="G326" s="189">
        <f t="shared" si="63"/>
        <v>1166.2550823947784</v>
      </c>
      <c r="H326" s="189">
        <f t="shared" si="57"/>
        <v>29351.141658629389</v>
      </c>
      <c r="I326" s="189">
        <f t="shared" si="58"/>
        <v>0</v>
      </c>
      <c r="J326" s="88">
        <f t="shared" si="59"/>
        <v>0</v>
      </c>
      <c r="K326" s="189">
        <f t="shared" si="64"/>
        <v>-209.86899791479016</v>
      </c>
      <c r="L326" s="88">
        <f t="shared" si="60"/>
        <v>-5281.7730705215245</v>
      </c>
      <c r="M326" s="89">
        <f t="shared" si="65"/>
        <v>24069.368588107864</v>
      </c>
      <c r="N326" s="89">
        <f t="shared" si="66"/>
        <v>482328.36858810787</v>
      </c>
      <c r="O326" s="89">
        <f t="shared" si="67"/>
        <v>19165.111796722213</v>
      </c>
      <c r="P326" s="90">
        <f t="shared" si="61"/>
        <v>0.95402155366051156</v>
      </c>
      <c r="Q326" s="227">
        <v>10280.496504690693</v>
      </c>
      <c r="R326" s="90">
        <f t="shared" si="68"/>
        <v>0.12364099118759103</v>
      </c>
      <c r="S326" s="90">
        <f t="shared" si="68"/>
        <v>0.11868513033719887</v>
      </c>
      <c r="T326" s="92">
        <v>25167</v>
      </c>
      <c r="U326" s="1">
        <v>407834</v>
      </c>
      <c r="V326" s="1">
        <v>16276.899744572158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354</v>
      </c>
      <c r="D327" s="1">
        <v>44790</v>
      </c>
      <c r="E327" s="86">
        <f t="shared" si="62"/>
        <v>15704.76858345021</v>
      </c>
      <c r="F327" s="87">
        <f t="shared" ref="F327:F362" si="70">E327/E$365</f>
        <v>0.7817688664056972</v>
      </c>
      <c r="G327" s="189">
        <f t="shared" si="63"/>
        <v>2718.7085022458268</v>
      </c>
      <c r="H327" s="189">
        <f t="shared" ref="H327:H362" si="71">G327*T327/1000</f>
        <v>7753.7566484050985</v>
      </c>
      <c r="I327" s="189">
        <f t="shared" ref="I327:I362" si="72">IF(E327+Y327&lt;(E$365+Y$365)*0.9,((E$365+Y$365)*0.9-E327-Y327)*0.35,0)</f>
        <v>831.61241926865534</v>
      </c>
      <c r="J327" s="88">
        <f t="shared" ref="J327:J362" si="73">I327*T327/1000</f>
        <v>2371.758619754205</v>
      </c>
      <c r="K327" s="189">
        <f t="shared" si="64"/>
        <v>621.74342135386519</v>
      </c>
      <c r="L327" s="88">
        <f t="shared" ref="L327:L362" si="74">K327*T327/1000</f>
        <v>1773.2122377012236</v>
      </c>
      <c r="M327" s="89">
        <f t="shared" si="65"/>
        <v>9526.9688861063223</v>
      </c>
      <c r="N327" s="89">
        <f t="shared" si="66"/>
        <v>54316.968886106319</v>
      </c>
      <c r="O327" s="89">
        <f t="shared" si="67"/>
        <v>19045.2205070499</v>
      </c>
      <c r="P327" s="90">
        <f t="shared" ref="P327:P362" si="75">O327/O$365</f>
        <v>0.94805347605904911</v>
      </c>
      <c r="Q327" s="227">
        <v>4615.2757716630458</v>
      </c>
      <c r="R327" s="90">
        <f t="shared" si="68"/>
        <v>0.19640996874749581</v>
      </c>
      <c r="S327" s="90">
        <f t="shared" si="68"/>
        <v>0.19347347864187425</v>
      </c>
      <c r="T327" s="92">
        <v>2852</v>
      </c>
      <c r="U327" s="1">
        <v>37437</v>
      </c>
      <c r="V327" s="1">
        <v>13158.875219683656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355</v>
      </c>
      <c r="D328" s="1">
        <v>70511</v>
      </c>
      <c r="E328" s="86">
        <f t="shared" ref="E328:E362" si="76">D328/T328*1000</f>
        <v>16752.435257780944</v>
      </c>
      <c r="F328" s="87">
        <f t="shared" si="70"/>
        <v>0.83392074524494786</v>
      </c>
      <c r="G328" s="189">
        <f t="shared" ref="G328:G363" si="77">($E$365+$Y$365-E328-Y328)*0.62</f>
        <v>2069.1551641607716</v>
      </c>
      <c r="H328" s="189">
        <f t="shared" si="71"/>
        <v>8709.0740859526886</v>
      </c>
      <c r="I328" s="189">
        <f t="shared" si="72"/>
        <v>464.92908325289841</v>
      </c>
      <c r="J328" s="88">
        <f t="shared" si="73"/>
        <v>1956.8865114114494</v>
      </c>
      <c r="K328" s="189">
        <f t="shared" ref="K328:K362" si="78">I328+J$367</f>
        <v>255.06008533810825</v>
      </c>
      <c r="L328" s="88">
        <f t="shared" si="74"/>
        <v>1073.5478991880975</v>
      </c>
      <c r="M328" s="89">
        <f t="shared" ref="M328:M362" si="79">+H328+L328</f>
        <v>9782.6219851407859</v>
      </c>
      <c r="N328" s="89">
        <f t="shared" ref="N328:N362" si="80">D328+M328</f>
        <v>80293.62198514078</v>
      </c>
      <c r="O328" s="89">
        <f t="shared" ref="O328:O362" si="81">N328/T328*1000</f>
        <v>19076.650507279825</v>
      </c>
      <c r="P328" s="90">
        <f t="shared" si="75"/>
        <v>0.94961803242422671</v>
      </c>
      <c r="Q328" s="227">
        <v>4810.8712597930407</v>
      </c>
      <c r="R328" s="90">
        <f t="shared" ref="R328:S362" si="82">(D328-U328)/U328</f>
        <v>0.14792022792022791</v>
      </c>
      <c r="S328" s="90">
        <f t="shared" si="82"/>
        <v>0.16755678206854249</v>
      </c>
      <c r="T328" s="92">
        <v>4209</v>
      </c>
      <c r="U328" s="1">
        <v>61425</v>
      </c>
      <c r="V328" s="1">
        <v>14348.283111422565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356</v>
      </c>
      <c r="D329" s="1">
        <v>22546</v>
      </c>
      <c r="E329" s="86">
        <f t="shared" si="76"/>
        <v>17329.746348962337</v>
      </c>
      <c r="F329" s="87">
        <f t="shared" si="70"/>
        <v>0.86265875783762758</v>
      </c>
      <c r="G329" s="189">
        <f t="shared" si="77"/>
        <v>1711.2222876283081</v>
      </c>
      <c r="H329" s="189">
        <f t="shared" si="71"/>
        <v>2226.3001962044291</v>
      </c>
      <c r="I329" s="189">
        <f t="shared" si="72"/>
        <v>262.87020133941093</v>
      </c>
      <c r="J329" s="88">
        <f t="shared" si="73"/>
        <v>341.99413194257357</v>
      </c>
      <c r="K329" s="189">
        <f t="shared" si="78"/>
        <v>53.001203424620769</v>
      </c>
      <c r="L329" s="88">
        <f t="shared" si="74"/>
        <v>68.954565655431622</v>
      </c>
      <c r="M329" s="89">
        <f t="shared" si="79"/>
        <v>2295.2547618598605</v>
      </c>
      <c r="N329" s="89">
        <f t="shared" si="80"/>
        <v>24841.254761859862</v>
      </c>
      <c r="O329" s="89">
        <f t="shared" si="81"/>
        <v>19093.969840015267</v>
      </c>
      <c r="P329" s="90">
        <f t="shared" si="75"/>
        <v>0.95048017280200714</v>
      </c>
      <c r="Q329" s="227">
        <v>1540.5512254619675</v>
      </c>
      <c r="R329" s="90">
        <f>(D329-U329)/U329</f>
        <v>4.8407347128574751E-2</v>
      </c>
      <c r="S329" s="90">
        <f t="shared" si="82"/>
        <v>5.6465820204121081E-2</v>
      </c>
      <c r="T329" s="92">
        <v>1301</v>
      </c>
      <c r="U329" s="1">
        <v>21505</v>
      </c>
      <c r="V329" s="1">
        <v>16403.508771929824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357</v>
      </c>
      <c r="D330" s="1">
        <v>17445</v>
      </c>
      <c r="E330" s="86">
        <f t="shared" si="76"/>
        <v>16426.553672316382</v>
      </c>
      <c r="F330" s="87">
        <f t="shared" si="70"/>
        <v>0.81769866108640799</v>
      </c>
      <c r="G330" s="189">
        <f t="shared" si="77"/>
        <v>2271.2017471487998</v>
      </c>
      <c r="H330" s="189">
        <f t="shared" si="71"/>
        <v>2412.0162554720255</v>
      </c>
      <c r="I330" s="189">
        <f t="shared" si="72"/>
        <v>578.98763816549501</v>
      </c>
      <c r="J330" s="88">
        <f t="shared" si="73"/>
        <v>614.88487173175565</v>
      </c>
      <c r="K330" s="189">
        <f t="shared" si="78"/>
        <v>369.11864025070486</v>
      </c>
      <c r="L330" s="88">
        <f t="shared" si="74"/>
        <v>392.00399594624861</v>
      </c>
      <c r="M330" s="89">
        <f t="shared" si="79"/>
        <v>2804.0202514182743</v>
      </c>
      <c r="N330" s="89">
        <f t="shared" si="80"/>
        <v>20249.020251418275</v>
      </c>
      <c r="O330" s="89">
        <f t="shared" si="81"/>
        <v>19066.87405971589</v>
      </c>
      <c r="P330" s="90">
        <f t="shared" si="75"/>
        <v>0.94913136989947067</v>
      </c>
      <c r="Q330" s="227">
        <v>2175.0037443817159</v>
      </c>
      <c r="R330" s="90">
        <f t="shared" si="82"/>
        <v>-1.7016960613061363E-2</v>
      </c>
      <c r="S330" s="90">
        <f t="shared" si="82"/>
        <v>-9.6121919547793866E-3</v>
      </c>
      <c r="T330" s="92">
        <v>1062</v>
      </c>
      <c r="U330" s="1">
        <v>17747</v>
      </c>
      <c r="V330" s="1">
        <v>16585.981308411214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358</v>
      </c>
      <c r="D331" s="1">
        <v>13446</v>
      </c>
      <c r="E331" s="86">
        <f t="shared" si="76"/>
        <v>13650.761421319796</v>
      </c>
      <c r="F331" s="87">
        <f t="shared" si="70"/>
        <v>0.67952228810080983</v>
      </c>
      <c r="G331" s="189">
        <f t="shared" si="77"/>
        <v>3992.1929427666837</v>
      </c>
      <c r="H331" s="189">
        <f t="shared" si="71"/>
        <v>3932.3100486251833</v>
      </c>
      <c r="I331" s="189">
        <f t="shared" si="72"/>
        <v>1550.5149260143003</v>
      </c>
      <c r="J331" s="88">
        <f t="shared" si="73"/>
        <v>1527.2572021240858</v>
      </c>
      <c r="K331" s="189">
        <f t="shared" si="78"/>
        <v>1340.64592809951</v>
      </c>
      <c r="L331" s="88">
        <f t="shared" si="74"/>
        <v>1320.5362391780172</v>
      </c>
      <c r="M331" s="89">
        <f t="shared" si="79"/>
        <v>5252.8462878032005</v>
      </c>
      <c r="N331" s="89">
        <f t="shared" si="80"/>
        <v>18698.846287803201</v>
      </c>
      <c r="O331" s="89">
        <f t="shared" si="81"/>
        <v>18983.600292185991</v>
      </c>
      <c r="P331" s="90">
        <f t="shared" si="75"/>
        <v>0.9449860787099027</v>
      </c>
      <c r="Q331" s="227">
        <v>2194.6369092174245</v>
      </c>
      <c r="R331" s="90">
        <f t="shared" si="82"/>
        <v>0.21661237785016288</v>
      </c>
      <c r="S331" s="90">
        <f t="shared" si="82"/>
        <v>0.2178475173200613</v>
      </c>
      <c r="T331" s="92">
        <v>985</v>
      </c>
      <c r="U331" s="1">
        <v>11052</v>
      </c>
      <c r="V331" s="1">
        <v>11208.924949290062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359</v>
      </c>
      <c r="D332" s="1">
        <v>89106</v>
      </c>
      <c r="E332" s="86">
        <f t="shared" si="76"/>
        <v>22495.83438525625</v>
      </c>
      <c r="F332" s="87">
        <f t="shared" si="70"/>
        <v>1.119821846005735</v>
      </c>
      <c r="G332" s="189">
        <f t="shared" si="77"/>
        <v>-1491.7522948739181</v>
      </c>
      <c r="H332" s="189">
        <f t="shared" si="71"/>
        <v>-5908.8308399955904</v>
      </c>
      <c r="I332" s="189">
        <f t="shared" si="72"/>
        <v>0</v>
      </c>
      <c r="J332" s="88">
        <f t="shared" si="73"/>
        <v>0</v>
      </c>
      <c r="K332" s="189">
        <f t="shared" si="78"/>
        <v>-209.86899791479016</v>
      </c>
      <c r="L332" s="88">
        <f t="shared" si="74"/>
        <v>-831.2911007404839</v>
      </c>
      <c r="M332" s="89">
        <f t="shared" si="79"/>
        <v>-6740.1219407360741</v>
      </c>
      <c r="N332" s="89">
        <f t="shared" si="80"/>
        <v>82365.878059263923</v>
      </c>
      <c r="O332" s="89">
        <f t="shared" si="81"/>
        <v>20794.21309246754</v>
      </c>
      <c r="P332" s="90">
        <f t="shared" si="75"/>
        <v>1.0351167106166594</v>
      </c>
      <c r="Q332" s="227">
        <v>-618.55827253626649</v>
      </c>
      <c r="R332" s="90">
        <f t="shared" si="82"/>
        <v>0.11953462659563775</v>
      </c>
      <c r="S332" s="90">
        <f t="shared" si="82"/>
        <v>0.12660061136334586</v>
      </c>
      <c r="T332" s="92">
        <v>3961</v>
      </c>
      <c r="U332" s="1">
        <v>79592</v>
      </c>
      <c r="V332" s="1">
        <v>19967.887606623179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360</v>
      </c>
      <c r="D333" s="1">
        <v>33068</v>
      </c>
      <c r="E333" s="86">
        <f t="shared" si="76"/>
        <v>15627.599243856332</v>
      </c>
      <c r="F333" s="87">
        <f t="shared" si="70"/>
        <v>0.77792744799733193</v>
      </c>
      <c r="G333" s="189">
        <f t="shared" si="77"/>
        <v>2766.5534927940312</v>
      </c>
      <c r="H333" s="189">
        <f t="shared" si="71"/>
        <v>5854.0271907521701</v>
      </c>
      <c r="I333" s="189">
        <f t="shared" si="72"/>
        <v>858.62168812651271</v>
      </c>
      <c r="J333" s="88">
        <f t="shared" si="73"/>
        <v>1816.8434920757009</v>
      </c>
      <c r="K333" s="189">
        <f t="shared" si="78"/>
        <v>648.75269021172255</v>
      </c>
      <c r="L333" s="88">
        <f t="shared" si="74"/>
        <v>1372.7606924880049</v>
      </c>
      <c r="M333" s="89">
        <f t="shared" si="79"/>
        <v>7226.7878832401748</v>
      </c>
      <c r="N333" s="89">
        <f t="shared" si="80"/>
        <v>40294.787883240177</v>
      </c>
      <c r="O333" s="89">
        <f t="shared" si="81"/>
        <v>19042.905426862089</v>
      </c>
      <c r="P333" s="90">
        <f t="shared" si="75"/>
        <v>0.9479382335067984</v>
      </c>
      <c r="Q333" s="227">
        <v>4034.3668628467722</v>
      </c>
      <c r="R333" s="90">
        <f t="shared" si="82"/>
        <v>0.1575189022682722</v>
      </c>
      <c r="S333" s="90">
        <f t="shared" si="82"/>
        <v>0.13180841625380665</v>
      </c>
      <c r="T333" s="92">
        <v>2116</v>
      </c>
      <c r="U333" s="1">
        <v>28568</v>
      </c>
      <c r="V333" s="1">
        <v>13807.636539391011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361</v>
      </c>
      <c r="D334" s="1">
        <v>129880</v>
      </c>
      <c r="E334" s="86">
        <f t="shared" si="76"/>
        <v>19116.867824551075</v>
      </c>
      <c r="F334" s="87">
        <f t="shared" si="70"/>
        <v>0.95162001331085855</v>
      </c>
      <c r="G334" s="189">
        <f t="shared" si="77"/>
        <v>603.20697276329065</v>
      </c>
      <c r="H334" s="189">
        <f t="shared" si="71"/>
        <v>4098.1881729537963</v>
      </c>
      <c r="I334" s="189">
        <f t="shared" si="72"/>
        <v>0</v>
      </c>
      <c r="J334" s="88">
        <f t="shared" si="73"/>
        <v>0</v>
      </c>
      <c r="K334" s="189">
        <f t="shared" si="78"/>
        <v>-209.86899791479016</v>
      </c>
      <c r="L334" s="88">
        <f t="shared" si="74"/>
        <v>-1425.8499718330843</v>
      </c>
      <c r="M334" s="89">
        <f t="shared" si="79"/>
        <v>2672.3382011207123</v>
      </c>
      <c r="N334" s="89">
        <f t="shared" si="80"/>
        <v>132552.3382011207</v>
      </c>
      <c r="O334" s="89">
        <f t="shared" si="81"/>
        <v>19510.205799399573</v>
      </c>
      <c r="P334" s="90">
        <f t="shared" si="75"/>
        <v>0.9712000141926066</v>
      </c>
      <c r="Q334" s="227">
        <v>1384.6382116608552</v>
      </c>
      <c r="R334" s="90">
        <f t="shared" si="82"/>
        <v>0.14207328332879013</v>
      </c>
      <c r="S334" s="90">
        <f t="shared" si="82"/>
        <v>0.12862526115241363</v>
      </c>
      <c r="T334" s="92">
        <v>6794</v>
      </c>
      <c r="U334" s="1">
        <v>113723</v>
      </c>
      <c r="V334" s="1">
        <v>16938.188859100384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362</v>
      </c>
      <c r="D335" s="1">
        <v>60499</v>
      </c>
      <c r="E335" s="86">
        <f t="shared" si="76"/>
        <v>17123.973959807528</v>
      </c>
      <c r="F335" s="87">
        <f t="shared" si="70"/>
        <v>0.85241559847158199</v>
      </c>
      <c r="G335" s="189">
        <f t="shared" si="77"/>
        <v>1838.8011689042894</v>
      </c>
      <c r="H335" s="189">
        <f t="shared" si="71"/>
        <v>6496.4845297388547</v>
      </c>
      <c r="I335" s="189">
        <f t="shared" si="72"/>
        <v>334.89053754359389</v>
      </c>
      <c r="J335" s="88">
        <f t="shared" si="73"/>
        <v>1183.1682691415172</v>
      </c>
      <c r="K335" s="189">
        <f t="shared" si="78"/>
        <v>125.02153962880374</v>
      </c>
      <c r="L335" s="88">
        <f t="shared" si="74"/>
        <v>441.70109950856357</v>
      </c>
      <c r="M335" s="89">
        <f t="shared" si="79"/>
        <v>6938.1856292474185</v>
      </c>
      <c r="N335" s="89">
        <f t="shared" si="80"/>
        <v>67437.185629247426</v>
      </c>
      <c r="O335" s="89">
        <f t="shared" si="81"/>
        <v>19087.796668340623</v>
      </c>
      <c r="P335" s="90">
        <f t="shared" si="75"/>
        <v>0.95017287802102579</v>
      </c>
      <c r="Q335" s="227">
        <v>3604.2392185433109</v>
      </c>
      <c r="R335" s="90">
        <f t="shared" si="82"/>
        <v>0.17105415973055632</v>
      </c>
      <c r="S335" s="90">
        <f t="shared" si="82"/>
        <v>0.15514399848881649</v>
      </c>
      <c r="T335" s="92">
        <v>3533</v>
      </c>
      <c r="U335" s="1">
        <v>51662</v>
      </c>
      <c r="V335" s="1">
        <v>14824.103299856528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363</v>
      </c>
      <c r="D336" s="1">
        <v>17477</v>
      </c>
      <c r="E336" s="86">
        <f t="shared" si="76"/>
        <v>16348.924228250702</v>
      </c>
      <c r="F336" s="87">
        <f t="shared" si="70"/>
        <v>0.81383433910264535</v>
      </c>
      <c r="G336" s="189">
        <f t="shared" si="77"/>
        <v>2319.3320024695217</v>
      </c>
      <c r="H336" s="189">
        <f t="shared" si="71"/>
        <v>2479.3659106399191</v>
      </c>
      <c r="I336" s="189">
        <f t="shared" si="72"/>
        <v>606.15794358848314</v>
      </c>
      <c r="J336" s="88">
        <f t="shared" si="73"/>
        <v>647.98284169608849</v>
      </c>
      <c r="K336" s="189">
        <f t="shared" si="78"/>
        <v>396.28894567369298</v>
      </c>
      <c r="L336" s="88">
        <f t="shared" si="74"/>
        <v>423.6328829251778</v>
      </c>
      <c r="M336" s="89">
        <f t="shared" si="79"/>
        <v>2902.998793565097</v>
      </c>
      <c r="N336" s="89">
        <f t="shared" si="80"/>
        <v>20379.998793565097</v>
      </c>
      <c r="O336" s="89">
        <f t="shared" si="81"/>
        <v>19064.545176393916</v>
      </c>
      <c r="P336" s="90">
        <f t="shared" si="75"/>
        <v>0.94901544023995765</v>
      </c>
      <c r="Q336" s="227">
        <v>1591.3885238105863</v>
      </c>
      <c r="R336" s="90">
        <f t="shared" si="82"/>
        <v>0.19101812729998638</v>
      </c>
      <c r="S336" s="90">
        <f t="shared" si="82"/>
        <v>0.19547469653216604</v>
      </c>
      <c r="T336" s="92">
        <v>1069</v>
      </c>
      <c r="U336" s="1">
        <v>14674</v>
      </c>
      <c r="V336" s="1">
        <v>13675.675675675675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364</v>
      </c>
      <c r="D337" s="1">
        <v>263195</v>
      </c>
      <c r="E337" s="86">
        <f t="shared" si="76"/>
        <v>17607.372223708859</v>
      </c>
      <c r="F337" s="87">
        <f t="shared" si="70"/>
        <v>0.87647871731249671</v>
      </c>
      <c r="G337" s="189">
        <f t="shared" si="77"/>
        <v>1539.0942452854645</v>
      </c>
      <c r="H337" s="189">
        <f t="shared" si="71"/>
        <v>23006.380778527124</v>
      </c>
      <c r="I337" s="189">
        <f t="shared" si="72"/>
        <v>165.70114517812834</v>
      </c>
      <c r="J337" s="88">
        <f t="shared" si="73"/>
        <v>2476.9007181226625</v>
      </c>
      <c r="K337" s="189">
        <f t="shared" si="78"/>
        <v>-44.167852736661814</v>
      </c>
      <c r="L337" s="88">
        <f t="shared" si="74"/>
        <v>-660.22106270762083</v>
      </c>
      <c r="M337" s="89">
        <f t="shared" si="79"/>
        <v>22346.159715819504</v>
      </c>
      <c r="N337" s="89">
        <f t="shared" si="80"/>
        <v>285541.15971581952</v>
      </c>
      <c r="O337" s="89">
        <f t="shared" si="81"/>
        <v>19102.298616257664</v>
      </c>
      <c r="P337" s="90">
        <f t="shared" si="75"/>
        <v>0.95089477158625324</v>
      </c>
      <c r="Q337" s="227">
        <v>15084.204172333204</v>
      </c>
      <c r="R337" s="90">
        <f t="shared" si="82"/>
        <v>0.10723375612629099</v>
      </c>
      <c r="S337" s="90">
        <f t="shared" si="82"/>
        <v>0.10323384825695599</v>
      </c>
      <c r="T337" s="92">
        <v>14948</v>
      </c>
      <c r="U337" s="1">
        <v>237705</v>
      </c>
      <c r="V337" s="1">
        <v>15959.782462736674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365</v>
      </c>
      <c r="D338" s="1">
        <v>87182</v>
      </c>
      <c r="E338" s="86">
        <f t="shared" si="76"/>
        <v>15582.126899016979</v>
      </c>
      <c r="F338" s="87">
        <f t="shared" si="70"/>
        <v>0.77566387669483405</v>
      </c>
      <c r="G338" s="189">
        <f t="shared" si="77"/>
        <v>2794.7463465944297</v>
      </c>
      <c r="H338" s="189">
        <f t="shared" si="71"/>
        <v>15636.605809195835</v>
      </c>
      <c r="I338" s="189">
        <f t="shared" si="72"/>
        <v>874.53700882028613</v>
      </c>
      <c r="J338" s="88">
        <f t="shared" si="73"/>
        <v>4893.0345643495002</v>
      </c>
      <c r="K338" s="189">
        <f t="shared" si="78"/>
        <v>664.66801090549598</v>
      </c>
      <c r="L338" s="88">
        <f t="shared" si="74"/>
        <v>3718.8175210162499</v>
      </c>
      <c r="M338" s="89">
        <f t="shared" si="79"/>
        <v>19355.423330212085</v>
      </c>
      <c r="N338" s="89">
        <f t="shared" si="80"/>
        <v>106537.42333021208</v>
      </c>
      <c r="O338" s="89">
        <f t="shared" si="81"/>
        <v>19041.541256516903</v>
      </c>
      <c r="P338" s="90">
        <f t="shared" si="75"/>
        <v>0.94787032636772317</v>
      </c>
      <c r="Q338" s="227">
        <v>9320.9429005802031</v>
      </c>
      <c r="R338" s="90">
        <f t="shared" si="82"/>
        <v>0.18912652081401057</v>
      </c>
      <c r="S338" s="90">
        <f t="shared" si="82"/>
        <v>0.18402571000086726</v>
      </c>
      <c r="T338" s="92">
        <v>5595</v>
      </c>
      <c r="U338" s="1">
        <v>73316</v>
      </c>
      <c r="V338" s="1">
        <v>13160.2943816191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366</v>
      </c>
      <c r="D339" s="1">
        <v>37089</v>
      </c>
      <c r="E339" s="86">
        <f t="shared" si="76"/>
        <v>16684.21052631579</v>
      </c>
      <c r="F339" s="87">
        <f t="shared" si="70"/>
        <v>0.83052458116300443</v>
      </c>
      <c r="G339" s="189">
        <f t="shared" si="77"/>
        <v>2111.4544976691673</v>
      </c>
      <c r="H339" s="189">
        <f t="shared" si="71"/>
        <v>4693.7633483185591</v>
      </c>
      <c r="I339" s="189">
        <f t="shared" si="72"/>
        <v>488.80773926570231</v>
      </c>
      <c r="J339" s="88">
        <f t="shared" si="73"/>
        <v>1086.6196043876564</v>
      </c>
      <c r="K339" s="189">
        <f t="shared" si="78"/>
        <v>278.93874135091215</v>
      </c>
      <c r="L339" s="88">
        <f t="shared" si="74"/>
        <v>620.08082202307776</v>
      </c>
      <c r="M339" s="89">
        <f t="shared" si="79"/>
        <v>5313.8441703416365</v>
      </c>
      <c r="N339" s="89">
        <f t="shared" si="80"/>
        <v>42402.844170341639</v>
      </c>
      <c r="O339" s="89">
        <f t="shared" si="81"/>
        <v>19074.603765335869</v>
      </c>
      <c r="P339" s="90">
        <f t="shared" si="75"/>
        <v>0.94951614750176838</v>
      </c>
      <c r="Q339" s="227">
        <v>2198.8509433404379</v>
      </c>
      <c r="R339" s="90">
        <f t="shared" si="82"/>
        <v>0.10716737813069047</v>
      </c>
      <c r="S339" s="90">
        <f t="shared" si="82"/>
        <v>0.11414009216300247</v>
      </c>
      <c r="T339" s="92">
        <v>2223</v>
      </c>
      <c r="U339" s="1">
        <v>33499</v>
      </c>
      <c r="V339" s="1">
        <v>14974.966472954851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367</v>
      </c>
      <c r="D340" s="1">
        <v>42157</v>
      </c>
      <c r="E340" s="86">
        <f t="shared" si="76"/>
        <v>15419.531821506949</v>
      </c>
      <c r="F340" s="87">
        <f t="shared" si="70"/>
        <v>0.76757004399983242</v>
      </c>
      <c r="G340" s="189">
        <f t="shared" si="77"/>
        <v>2895.5552946506482</v>
      </c>
      <c r="H340" s="189">
        <f t="shared" si="71"/>
        <v>7916.448175574872</v>
      </c>
      <c r="I340" s="189">
        <f t="shared" si="72"/>
        <v>931.4452859487966</v>
      </c>
      <c r="J340" s="88">
        <f t="shared" si="73"/>
        <v>2546.5714117840098</v>
      </c>
      <c r="K340" s="189">
        <f t="shared" si="78"/>
        <v>721.57628803400644</v>
      </c>
      <c r="L340" s="88">
        <f t="shared" si="74"/>
        <v>1972.7895714849737</v>
      </c>
      <c r="M340" s="89">
        <f t="shared" si="79"/>
        <v>9889.2377470598458</v>
      </c>
      <c r="N340" s="89">
        <f t="shared" si="80"/>
        <v>52046.237747059844</v>
      </c>
      <c r="O340" s="89">
        <f t="shared" si="81"/>
        <v>19036.663404191604</v>
      </c>
      <c r="P340" s="90">
        <f t="shared" si="75"/>
        <v>0.94762751138687329</v>
      </c>
      <c r="Q340" s="227">
        <v>4920.0965987821737</v>
      </c>
      <c r="R340" s="90">
        <f t="shared" si="82"/>
        <v>0.15211390779153344</v>
      </c>
      <c r="S340" s="90">
        <f t="shared" si="82"/>
        <v>0.15590652855602641</v>
      </c>
      <c r="T340" s="92">
        <v>2734</v>
      </c>
      <c r="U340" s="1">
        <v>36591</v>
      </c>
      <c r="V340" s="1">
        <v>13339.773970105723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368</v>
      </c>
      <c r="D341" s="1">
        <v>32411</v>
      </c>
      <c r="E341" s="86">
        <f t="shared" si="76"/>
        <v>17720.612356478949</v>
      </c>
      <c r="F341" s="87">
        <f t="shared" si="70"/>
        <v>0.88211570647008253</v>
      </c>
      <c r="G341" s="189">
        <f t="shared" si="77"/>
        <v>1468.8853629680088</v>
      </c>
      <c r="H341" s="189">
        <f t="shared" si="71"/>
        <v>2686.5913288684883</v>
      </c>
      <c r="I341" s="189">
        <f t="shared" si="72"/>
        <v>126.06709870859684</v>
      </c>
      <c r="J341" s="88">
        <f t="shared" si="73"/>
        <v>230.57672353802363</v>
      </c>
      <c r="K341" s="189">
        <f t="shared" si="78"/>
        <v>-83.801899206193312</v>
      </c>
      <c r="L341" s="88">
        <f t="shared" si="74"/>
        <v>-153.27367364812756</v>
      </c>
      <c r="M341" s="89">
        <f t="shared" si="79"/>
        <v>2533.3176552203608</v>
      </c>
      <c r="N341" s="89">
        <f t="shared" si="80"/>
        <v>34944.317655220359</v>
      </c>
      <c r="O341" s="89">
        <f t="shared" si="81"/>
        <v>19105.695820240766</v>
      </c>
      <c r="P341" s="90">
        <f t="shared" si="75"/>
        <v>0.95106388126098085</v>
      </c>
      <c r="Q341" s="227">
        <v>2624.084781990734</v>
      </c>
      <c r="R341" s="90">
        <f t="shared" si="82"/>
        <v>0.16775355791749236</v>
      </c>
      <c r="S341" s="90">
        <f t="shared" si="82"/>
        <v>0.16519969557103514</v>
      </c>
      <c r="T341" s="92">
        <v>1829</v>
      </c>
      <c r="U341" s="1">
        <v>27755</v>
      </c>
      <c r="V341" s="1">
        <v>15208.219178082192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369</v>
      </c>
      <c r="D342" s="1">
        <v>33108</v>
      </c>
      <c r="E342" s="86">
        <f t="shared" si="76"/>
        <v>16935.038363171356</v>
      </c>
      <c r="F342" s="87">
        <f t="shared" si="70"/>
        <v>0.84301055907726741</v>
      </c>
      <c r="G342" s="189">
        <f t="shared" si="77"/>
        <v>1955.9412388187163</v>
      </c>
      <c r="H342" s="189">
        <f t="shared" si="71"/>
        <v>3823.8651218905907</v>
      </c>
      <c r="I342" s="189">
        <f t="shared" si="72"/>
        <v>401.01799636625435</v>
      </c>
      <c r="J342" s="88">
        <f t="shared" si="73"/>
        <v>783.99018289602725</v>
      </c>
      <c r="K342" s="189">
        <f t="shared" si="78"/>
        <v>191.14899845146419</v>
      </c>
      <c r="L342" s="88">
        <f t="shared" si="74"/>
        <v>373.69629197261247</v>
      </c>
      <c r="M342" s="89">
        <f t="shared" si="79"/>
        <v>4197.5614138632027</v>
      </c>
      <c r="N342" s="89">
        <f t="shared" si="80"/>
        <v>37305.561413863201</v>
      </c>
      <c r="O342" s="89">
        <f t="shared" si="81"/>
        <v>19082.128600441534</v>
      </c>
      <c r="P342" s="90">
        <f t="shared" si="75"/>
        <v>0.94989072683919618</v>
      </c>
      <c r="Q342" s="227">
        <v>3516.9140397987285</v>
      </c>
      <c r="R342" s="90">
        <f t="shared" si="82"/>
        <v>0.21154901745526403</v>
      </c>
      <c r="S342" s="90">
        <f t="shared" si="82"/>
        <v>0.22332366263769382</v>
      </c>
      <c r="T342" s="92">
        <v>1955</v>
      </c>
      <c r="U342" s="1">
        <v>27327</v>
      </c>
      <c r="V342" s="1">
        <v>13843.465045592704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370</v>
      </c>
      <c r="D343" s="1">
        <v>44491</v>
      </c>
      <c r="E343" s="86">
        <f t="shared" si="76"/>
        <v>15980.962643678162</v>
      </c>
      <c r="F343" s="87">
        <f t="shared" si="70"/>
        <v>0.79551755147705394</v>
      </c>
      <c r="G343" s="189">
        <f t="shared" si="77"/>
        <v>2547.4681849044964</v>
      </c>
      <c r="H343" s="189">
        <f t="shared" si="71"/>
        <v>7092.1514267741177</v>
      </c>
      <c r="I343" s="189">
        <f t="shared" si="72"/>
        <v>734.94449818887222</v>
      </c>
      <c r="J343" s="88">
        <f t="shared" si="73"/>
        <v>2046.0854829578202</v>
      </c>
      <c r="K343" s="189">
        <f t="shared" si="78"/>
        <v>525.07550027408206</v>
      </c>
      <c r="L343" s="88">
        <f t="shared" si="74"/>
        <v>1461.8101927630446</v>
      </c>
      <c r="M343" s="89">
        <f t="shared" si="79"/>
        <v>8553.9616195371618</v>
      </c>
      <c r="N343" s="89">
        <f t="shared" si="80"/>
        <v>53044.961619537164</v>
      </c>
      <c r="O343" s="89">
        <f t="shared" si="81"/>
        <v>19053.50632885674</v>
      </c>
      <c r="P343" s="90">
        <f t="shared" si="75"/>
        <v>0.94846593661118983</v>
      </c>
      <c r="Q343" s="227">
        <v>4759.5006550876224</v>
      </c>
      <c r="R343" s="90">
        <f t="shared" si="82"/>
        <v>0.12921319796954314</v>
      </c>
      <c r="S343" s="90">
        <f t="shared" si="82"/>
        <v>0.13326927985880171</v>
      </c>
      <c r="T343" s="92">
        <v>2784</v>
      </c>
      <c r="U343" s="1">
        <v>39400</v>
      </c>
      <c r="V343" s="1">
        <v>14101.646385110951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371</v>
      </c>
      <c r="D344" s="1">
        <v>78047</v>
      </c>
      <c r="E344" s="86">
        <f t="shared" si="76"/>
        <v>16225.987525987528</v>
      </c>
      <c r="F344" s="87">
        <f t="shared" si="70"/>
        <v>0.80771466367685052</v>
      </c>
      <c r="G344" s="189">
        <f t="shared" si="77"/>
        <v>2395.5527578726897</v>
      </c>
      <c r="H344" s="189">
        <f t="shared" si="71"/>
        <v>11522.608765367637</v>
      </c>
      <c r="I344" s="189">
        <f t="shared" si="72"/>
        <v>649.18578938059409</v>
      </c>
      <c r="J344" s="88">
        <f t="shared" si="73"/>
        <v>3122.5836469206579</v>
      </c>
      <c r="K344" s="189">
        <f t="shared" si="78"/>
        <v>439.31679146580393</v>
      </c>
      <c r="L344" s="88">
        <f t="shared" si="74"/>
        <v>2113.1137669505169</v>
      </c>
      <c r="M344" s="89">
        <f t="shared" si="79"/>
        <v>13635.722532318154</v>
      </c>
      <c r="N344" s="89">
        <f t="shared" si="80"/>
        <v>91682.722532318148</v>
      </c>
      <c r="O344" s="89">
        <f t="shared" si="81"/>
        <v>19060.857075326021</v>
      </c>
      <c r="P344" s="90">
        <f t="shared" si="75"/>
        <v>0.94883184997718373</v>
      </c>
      <c r="Q344" s="227">
        <v>7439.3722165845729</v>
      </c>
      <c r="R344" s="90">
        <f t="shared" si="82"/>
        <v>0.18061627361701485</v>
      </c>
      <c r="S344" s="90">
        <f t="shared" si="82"/>
        <v>0.17668906771724943</v>
      </c>
      <c r="T344" s="92">
        <v>4810</v>
      </c>
      <c r="U344" s="1">
        <v>66107</v>
      </c>
      <c r="V344" s="1">
        <v>13789.528577388402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372</v>
      </c>
      <c r="D345" s="1">
        <v>22038</v>
      </c>
      <c r="E345" s="86">
        <f t="shared" si="76"/>
        <v>19485.411140583554</v>
      </c>
      <c r="F345" s="87">
        <f t="shared" si="70"/>
        <v>0.96996575899091431</v>
      </c>
      <c r="G345" s="189">
        <f t="shared" si="77"/>
        <v>374.71011682315356</v>
      </c>
      <c r="H345" s="189">
        <f t="shared" si="71"/>
        <v>423.79714212698667</v>
      </c>
      <c r="I345" s="189">
        <f t="shared" si="72"/>
        <v>0</v>
      </c>
      <c r="J345" s="88">
        <f t="shared" si="73"/>
        <v>0</v>
      </c>
      <c r="K345" s="189">
        <f t="shared" si="78"/>
        <v>-209.86899791479016</v>
      </c>
      <c r="L345" s="88">
        <f t="shared" si="74"/>
        <v>-237.36183664162766</v>
      </c>
      <c r="M345" s="89">
        <f t="shared" si="79"/>
        <v>186.43530548535901</v>
      </c>
      <c r="N345" s="89">
        <f t="shared" si="80"/>
        <v>22224.43530548536</v>
      </c>
      <c r="O345" s="89">
        <f t="shared" si="81"/>
        <v>19650.252259491917</v>
      </c>
      <c r="P345" s="90">
        <f t="shared" si="75"/>
        <v>0.97817139755102789</v>
      </c>
      <c r="Q345" s="227">
        <v>1614.2837146582913</v>
      </c>
      <c r="R345" s="90">
        <f t="shared" si="82"/>
        <v>0.2777133580705009</v>
      </c>
      <c r="S345" s="90">
        <f t="shared" si="82"/>
        <v>0.30708607894568479</v>
      </c>
      <c r="T345" s="92">
        <v>1131</v>
      </c>
      <c r="U345" s="1">
        <v>17248</v>
      </c>
      <c r="V345" s="1">
        <v>14907.51944684529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373</v>
      </c>
      <c r="D346" s="1">
        <v>381515</v>
      </c>
      <c r="E346" s="86">
        <f t="shared" si="76"/>
        <v>17439.091283082689</v>
      </c>
      <c r="F346" s="87">
        <f t="shared" si="70"/>
        <v>0.86810184760620634</v>
      </c>
      <c r="G346" s="189">
        <f t="shared" si="77"/>
        <v>1643.4284284736896</v>
      </c>
      <c r="H346" s="189">
        <f t="shared" si="71"/>
        <v>35953.283729718911</v>
      </c>
      <c r="I346" s="189">
        <f t="shared" si="72"/>
        <v>224.59947439728765</v>
      </c>
      <c r="J346" s="88">
        <f t="shared" si="73"/>
        <v>4913.5627013894618</v>
      </c>
      <c r="K346" s="189">
        <f t="shared" si="78"/>
        <v>14.730476482497494</v>
      </c>
      <c r="L346" s="88">
        <f t="shared" si="74"/>
        <v>322.25863400759766</v>
      </c>
      <c r="M346" s="89">
        <f t="shared" si="79"/>
        <v>36275.542363726505</v>
      </c>
      <c r="N346" s="89">
        <f t="shared" si="80"/>
        <v>417790.54236372653</v>
      </c>
      <c r="O346" s="89">
        <f t="shared" si="81"/>
        <v>19097.250188038877</v>
      </c>
      <c r="P346" s="90">
        <f t="shared" si="75"/>
        <v>0.95064346549506451</v>
      </c>
      <c r="Q346" s="227">
        <v>22116.11557988586</v>
      </c>
      <c r="R346" s="90">
        <f t="shared" si="82"/>
        <v>0.1224495800173583</v>
      </c>
      <c r="S346" s="90">
        <f t="shared" si="82"/>
        <v>0.11377864803294846</v>
      </c>
      <c r="T346" s="92">
        <v>21877</v>
      </c>
      <c r="U346" s="1">
        <v>339895</v>
      </c>
      <c r="V346" s="1">
        <v>15657.591671273263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374</v>
      </c>
      <c r="D347" s="1">
        <v>233045</v>
      </c>
      <c r="E347" s="86">
        <f t="shared" si="76"/>
        <v>20579.742140586364</v>
      </c>
      <c r="F347" s="87">
        <f t="shared" si="70"/>
        <v>1.024440544836938</v>
      </c>
      <c r="G347" s="189">
        <f t="shared" si="77"/>
        <v>-303.77510317858889</v>
      </c>
      <c r="H347" s="189">
        <f t="shared" si="71"/>
        <v>-3439.9492683943408</v>
      </c>
      <c r="I347" s="189">
        <f t="shared" si="72"/>
        <v>0</v>
      </c>
      <c r="J347" s="88">
        <f t="shared" si="73"/>
        <v>0</v>
      </c>
      <c r="K347" s="189">
        <f t="shared" si="78"/>
        <v>-209.86899791479016</v>
      </c>
      <c r="L347" s="88">
        <f t="shared" si="74"/>
        <v>-2376.5565323870837</v>
      </c>
      <c r="M347" s="89">
        <f t="shared" si="79"/>
        <v>-5816.5058007814241</v>
      </c>
      <c r="N347" s="89">
        <f t="shared" si="80"/>
        <v>227228.49419921858</v>
      </c>
      <c r="O347" s="89">
        <f t="shared" si="81"/>
        <v>20066.098039492987</v>
      </c>
      <c r="P347" s="90">
        <f t="shared" si="75"/>
        <v>0.99887181617251686</v>
      </c>
      <c r="Q347" s="227">
        <v>234.15001307735747</v>
      </c>
      <c r="R347" s="90">
        <f t="shared" si="82"/>
        <v>0.18514732655946459</v>
      </c>
      <c r="S347" s="90">
        <f t="shared" si="82"/>
        <v>0.18661253872582223</v>
      </c>
      <c r="T347" s="92">
        <v>11324</v>
      </c>
      <c r="U347" s="1">
        <v>196638</v>
      </c>
      <c r="V347" s="1">
        <v>17343.270418063148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375</v>
      </c>
      <c r="D348" s="1">
        <v>178378</v>
      </c>
      <c r="E348" s="86">
        <f t="shared" si="76"/>
        <v>17904.04496637559</v>
      </c>
      <c r="F348" s="87">
        <f t="shared" si="70"/>
        <v>0.89124681227012936</v>
      </c>
      <c r="G348" s="189">
        <f t="shared" si="77"/>
        <v>1355.1571448320913</v>
      </c>
      <c r="H348" s="189">
        <f t="shared" si="71"/>
        <v>13501.430633962125</v>
      </c>
      <c r="I348" s="189">
        <f t="shared" si="72"/>
        <v>61.865685244772429</v>
      </c>
      <c r="J348" s="88">
        <f t="shared" si="73"/>
        <v>616.36782209366766</v>
      </c>
      <c r="K348" s="189">
        <f t="shared" si="78"/>
        <v>-148.00331267001772</v>
      </c>
      <c r="L348" s="88">
        <f t="shared" si="74"/>
        <v>-1474.5570041313865</v>
      </c>
      <c r="M348" s="89">
        <f t="shared" si="79"/>
        <v>12026.873629830739</v>
      </c>
      <c r="N348" s="89">
        <f t="shared" si="80"/>
        <v>190404.87362983075</v>
      </c>
      <c r="O348" s="89">
        <f t="shared" si="81"/>
        <v>19111.198798537665</v>
      </c>
      <c r="P348" s="90">
        <f t="shared" si="75"/>
        <v>0.95133781443498222</v>
      </c>
      <c r="Q348" s="227">
        <v>7215.7113138182949</v>
      </c>
      <c r="R348" s="90">
        <f t="shared" si="82"/>
        <v>0.15401236964003831</v>
      </c>
      <c r="S348" s="90">
        <f t="shared" si="82"/>
        <v>0.16559535036512146</v>
      </c>
      <c r="T348" s="92">
        <v>9963</v>
      </c>
      <c r="U348" s="1">
        <v>154572</v>
      </c>
      <c r="V348" s="1">
        <v>15360.429295438737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376</v>
      </c>
      <c r="D349" s="1">
        <v>98296</v>
      </c>
      <c r="E349" s="86">
        <f t="shared" si="76"/>
        <v>17015.059719577635</v>
      </c>
      <c r="F349" s="87">
        <f t="shared" si="70"/>
        <v>0.84699394824684149</v>
      </c>
      <c r="G349" s="189">
        <f t="shared" si="77"/>
        <v>1906.3279978468229</v>
      </c>
      <c r="H349" s="189">
        <f t="shared" si="71"/>
        <v>11012.856843561096</v>
      </c>
      <c r="I349" s="189">
        <f t="shared" si="72"/>
        <v>373.01052162405648</v>
      </c>
      <c r="J349" s="88">
        <f t="shared" si="73"/>
        <v>2154.8817834221745</v>
      </c>
      <c r="K349" s="189">
        <f t="shared" si="78"/>
        <v>163.14152370926632</v>
      </c>
      <c r="L349" s="88">
        <f t="shared" si="74"/>
        <v>942.46858246843158</v>
      </c>
      <c r="M349" s="89">
        <f t="shared" si="79"/>
        <v>11955.325426029527</v>
      </c>
      <c r="N349" s="89">
        <f t="shared" si="80"/>
        <v>110251.32542602952</v>
      </c>
      <c r="O349" s="89">
        <f t="shared" si="81"/>
        <v>19084.529241133721</v>
      </c>
      <c r="P349" s="90">
        <f t="shared" si="75"/>
        <v>0.95001022851428341</v>
      </c>
      <c r="Q349" s="227">
        <v>6650.4080655320386</v>
      </c>
      <c r="R349" s="90">
        <f t="shared" si="82"/>
        <v>0.15230235393416486</v>
      </c>
      <c r="S349" s="90">
        <f t="shared" si="82"/>
        <v>0.15828626783723304</v>
      </c>
      <c r="T349" s="92">
        <v>5777</v>
      </c>
      <c r="U349" s="1">
        <v>85304</v>
      </c>
      <c r="V349" s="1">
        <v>14689.857069054589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377</v>
      </c>
      <c r="D350" s="1">
        <v>38648</v>
      </c>
      <c r="E350" s="86">
        <f t="shared" si="76"/>
        <v>15312.202852614897</v>
      </c>
      <c r="F350" s="87">
        <f t="shared" si="70"/>
        <v>0.76222730711724929</v>
      </c>
      <c r="G350" s="189">
        <f t="shared" si="77"/>
        <v>2962.0992553637207</v>
      </c>
      <c r="H350" s="189">
        <f t="shared" si="71"/>
        <v>7476.3385205380309</v>
      </c>
      <c r="I350" s="189">
        <f t="shared" si="72"/>
        <v>969.01042506101487</v>
      </c>
      <c r="J350" s="88">
        <f t="shared" si="73"/>
        <v>2445.7823128540017</v>
      </c>
      <c r="K350" s="189">
        <f t="shared" si="78"/>
        <v>759.14142714622471</v>
      </c>
      <c r="L350" s="88">
        <f t="shared" si="74"/>
        <v>1916.0729621170713</v>
      </c>
      <c r="M350" s="89">
        <f t="shared" si="79"/>
        <v>9392.4114826551013</v>
      </c>
      <c r="N350" s="89">
        <f t="shared" si="80"/>
        <v>48040.411482655101</v>
      </c>
      <c r="O350" s="89">
        <f t="shared" si="81"/>
        <v>19033.443535124843</v>
      </c>
      <c r="P350" s="90">
        <f t="shared" si="75"/>
        <v>0.94746722928039584</v>
      </c>
      <c r="Q350" s="227">
        <v>4297.1275622992671</v>
      </c>
      <c r="R350" s="90">
        <f t="shared" si="82"/>
        <v>0.11883739107778711</v>
      </c>
      <c r="S350" s="90">
        <f t="shared" si="82"/>
        <v>0.13701184949069892</v>
      </c>
      <c r="T350" s="92">
        <v>2524</v>
      </c>
      <c r="U350" s="1">
        <v>34543</v>
      </c>
      <c r="V350" s="1">
        <v>13467.056530214424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378</v>
      </c>
      <c r="D351" s="1">
        <v>37907</v>
      </c>
      <c r="E351" s="86">
        <f t="shared" si="76"/>
        <v>13291.374474053295</v>
      </c>
      <c r="F351" s="87">
        <f t="shared" si="70"/>
        <v>0.6616323379959983</v>
      </c>
      <c r="G351" s="189">
        <f t="shared" si="77"/>
        <v>4215.0128500719138</v>
      </c>
      <c r="H351" s="189">
        <f t="shared" si="71"/>
        <v>12021.216648405098</v>
      </c>
      <c r="I351" s="189">
        <f t="shared" si="72"/>
        <v>1676.3003575575756</v>
      </c>
      <c r="J351" s="88">
        <f t="shared" si="73"/>
        <v>4780.8086197542052</v>
      </c>
      <c r="K351" s="189">
        <f t="shared" si="78"/>
        <v>1466.4313596427855</v>
      </c>
      <c r="L351" s="88">
        <f t="shared" si="74"/>
        <v>4182.262237701224</v>
      </c>
      <c r="M351" s="89">
        <f t="shared" si="79"/>
        <v>16203.478886106321</v>
      </c>
      <c r="N351" s="89">
        <f t="shared" si="80"/>
        <v>54110.478886106321</v>
      </c>
      <c r="O351" s="89">
        <f t="shared" si="81"/>
        <v>18972.818683767993</v>
      </c>
      <c r="P351" s="90">
        <f t="shared" si="75"/>
        <v>0.94444938020675817</v>
      </c>
      <c r="Q351" s="227">
        <v>7355.525771663044</v>
      </c>
      <c r="R351" s="90">
        <f t="shared" si="82"/>
        <v>0.1263073449013549</v>
      </c>
      <c r="S351" s="90">
        <f t="shared" si="82"/>
        <v>0.12472767120584106</v>
      </c>
      <c r="T351" s="92">
        <v>2852</v>
      </c>
      <c r="U351" s="1">
        <v>33656</v>
      </c>
      <c r="V351" s="1">
        <v>11817.415730337078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379</v>
      </c>
      <c r="D352" s="1">
        <v>12640</v>
      </c>
      <c r="E352" s="86">
        <f t="shared" si="76"/>
        <v>14629.62962962963</v>
      </c>
      <c r="F352" s="87">
        <f t="shared" si="70"/>
        <v>0.7282494428821531</v>
      </c>
      <c r="G352" s="189">
        <f t="shared" si="77"/>
        <v>3385.2946536145864</v>
      </c>
      <c r="H352" s="189">
        <f t="shared" si="71"/>
        <v>2924.8945807230025</v>
      </c>
      <c r="I352" s="189">
        <f t="shared" si="72"/>
        <v>1207.9110531058584</v>
      </c>
      <c r="J352" s="88">
        <f t="shared" si="73"/>
        <v>1043.6351498834617</v>
      </c>
      <c r="K352" s="189">
        <f t="shared" si="78"/>
        <v>998.04205519106824</v>
      </c>
      <c r="L352" s="88">
        <f t="shared" si="74"/>
        <v>862.30833568508297</v>
      </c>
      <c r="M352" s="89">
        <f t="shared" si="79"/>
        <v>3787.2029164080855</v>
      </c>
      <c r="N352" s="89">
        <f t="shared" si="80"/>
        <v>16427.202916408085</v>
      </c>
      <c r="O352" s="89">
        <f t="shared" si="81"/>
        <v>19012.966338435283</v>
      </c>
      <c r="P352" s="90">
        <f t="shared" si="75"/>
        <v>0.94644789335334278</v>
      </c>
      <c r="Q352" s="227">
        <v>1898.4008929582285</v>
      </c>
      <c r="R352" s="90">
        <f t="shared" si="82"/>
        <v>6.6036940204098851E-2</v>
      </c>
      <c r="S352" s="90">
        <f t="shared" si="82"/>
        <v>6.6036940204098851E-2</v>
      </c>
      <c r="T352" s="92">
        <v>864</v>
      </c>
      <c r="U352" s="1">
        <v>11857</v>
      </c>
      <c r="V352" s="1">
        <v>13723.37962962963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380</v>
      </c>
      <c r="D353" s="1">
        <v>14269</v>
      </c>
      <c r="E353" s="86">
        <f t="shared" si="76"/>
        <v>14604.912998976457</v>
      </c>
      <c r="F353" s="87">
        <f t="shared" si="70"/>
        <v>0.72701907185029579</v>
      </c>
      <c r="G353" s="189">
        <f t="shared" si="77"/>
        <v>3400.6189646195535</v>
      </c>
      <c r="H353" s="189">
        <f t="shared" si="71"/>
        <v>3322.4047284333037</v>
      </c>
      <c r="I353" s="189">
        <f t="shared" si="72"/>
        <v>1216.5618738344688</v>
      </c>
      <c r="J353" s="88">
        <f t="shared" si="73"/>
        <v>1188.5809507362758</v>
      </c>
      <c r="K353" s="189">
        <f t="shared" si="78"/>
        <v>1006.6928759196786</v>
      </c>
      <c r="L353" s="88">
        <f t="shared" si="74"/>
        <v>983.53893977352607</v>
      </c>
      <c r="M353" s="89">
        <f t="shared" si="79"/>
        <v>4305.9436682068299</v>
      </c>
      <c r="N353" s="89">
        <f t="shared" si="80"/>
        <v>18574.94366820683</v>
      </c>
      <c r="O353" s="89">
        <f t="shared" si="81"/>
        <v>19012.224839515693</v>
      </c>
      <c r="P353" s="90">
        <f t="shared" si="75"/>
        <v>0.9464109822223874</v>
      </c>
      <c r="Q353" s="227">
        <v>1820.8086602085546</v>
      </c>
      <c r="R353" s="90">
        <f t="shared" si="82"/>
        <v>8.9985486211901305E-2</v>
      </c>
      <c r="S353" s="90">
        <f t="shared" si="82"/>
        <v>9.2216776869448583E-2</v>
      </c>
      <c r="T353" s="92">
        <v>977</v>
      </c>
      <c r="U353" s="1">
        <v>13091</v>
      </c>
      <c r="V353" s="1">
        <v>13371.807967313585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381</v>
      </c>
      <c r="D354" s="1">
        <v>19785</v>
      </c>
      <c r="E354" s="86">
        <f t="shared" si="76"/>
        <v>18019.125683060112</v>
      </c>
      <c r="F354" s="87">
        <f t="shared" si="70"/>
        <v>0.89697542399398644</v>
      </c>
      <c r="G354" s="189">
        <f t="shared" si="77"/>
        <v>1283.8071004876872</v>
      </c>
      <c r="H354" s="189">
        <f t="shared" si="71"/>
        <v>1409.6201963354806</v>
      </c>
      <c r="I354" s="189">
        <f t="shared" si="72"/>
        <v>21.587434405189558</v>
      </c>
      <c r="J354" s="88">
        <f t="shared" si="73"/>
        <v>23.703002976898137</v>
      </c>
      <c r="K354" s="189">
        <f t="shared" si="78"/>
        <v>-188.2815635096006</v>
      </c>
      <c r="L354" s="88">
        <f t="shared" si="74"/>
        <v>-206.73315673354145</v>
      </c>
      <c r="M354" s="89">
        <f t="shared" si="79"/>
        <v>1202.8870396019393</v>
      </c>
      <c r="N354" s="89">
        <f t="shared" si="80"/>
        <v>20987.887039601941</v>
      </c>
      <c r="O354" s="89">
        <f t="shared" si="81"/>
        <v>19114.651220038199</v>
      </c>
      <c r="P354" s="90">
        <f t="shared" si="75"/>
        <v>0.95150967278669785</v>
      </c>
      <c r="Q354" s="227">
        <v>1176.3835323268559</v>
      </c>
      <c r="R354" s="90">
        <f t="shared" si="82"/>
        <v>9.4242575078812008E-2</v>
      </c>
      <c r="S354" s="90">
        <f t="shared" si="82"/>
        <v>0.10919124413726598</v>
      </c>
      <c r="T354" s="92">
        <v>1098</v>
      </c>
      <c r="U354" s="1">
        <v>18081</v>
      </c>
      <c r="V354" s="1">
        <v>16245.283018867924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382</v>
      </c>
      <c r="D355" s="1">
        <v>50673</v>
      </c>
      <c r="E355" s="86">
        <f t="shared" si="76"/>
        <v>17142.422192151556</v>
      </c>
      <c r="F355" s="87">
        <f t="shared" si="70"/>
        <v>0.85333393442859684</v>
      </c>
      <c r="G355" s="189">
        <f t="shared" si="77"/>
        <v>1827.363264850992</v>
      </c>
      <c r="H355" s="189">
        <f t="shared" si="71"/>
        <v>5401.685810899532</v>
      </c>
      <c r="I355" s="189">
        <f t="shared" si="72"/>
        <v>328.43365622318413</v>
      </c>
      <c r="J355" s="88">
        <f t="shared" si="73"/>
        <v>970.84988779573223</v>
      </c>
      <c r="K355" s="189">
        <f t="shared" si="78"/>
        <v>118.56465830839397</v>
      </c>
      <c r="L355" s="88">
        <f t="shared" si="74"/>
        <v>350.47712995961257</v>
      </c>
      <c r="M355" s="89">
        <f t="shared" si="79"/>
        <v>5752.1629408591443</v>
      </c>
      <c r="N355" s="89">
        <f t="shared" si="80"/>
        <v>56425.162940859147</v>
      </c>
      <c r="O355" s="89">
        <f t="shared" si="81"/>
        <v>19088.350115310943</v>
      </c>
      <c r="P355" s="90">
        <f t="shared" si="75"/>
        <v>0.95020042809973626</v>
      </c>
      <c r="Q355" s="227">
        <v>3967.983699051174</v>
      </c>
      <c r="R355" s="90">
        <f t="shared" si="82"/>
        <v>8.4401549359070391E-2</v>
      </c>
      <c r="S355" s="90">
        <f t="shared" si="82"/>
        <v>8.2567311285052999E-2</v>
      </c>
      <c r="T355" s="92">
        <v>2956</v>
      </c>
      <c r="U355" s="1">
        <v>46729</v>
      </c>
      <c r="V355" s="1">
        <v>15834.971196204677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383</v>
      </c>
      <c r="D356" s="1">
        <v>68796</v>
      </c>
      <c r="E356" s="86">
        <f t="shared" si="76"/>
        <v>17658.11088295688</v>
      </c>
      <c r="F356" s="87">
        <f t="shared" si="70"/>
        <v>0.87900444087935459</v>
      </c>
      <c r="G356" s="189">
        <f t="shared" si="77"/>
        <v>1507.6362765516913</v>
      </c>
      <c r="H356" s="189">
        <f t="shared" si="71"/>
        <v>5873.7509334453898</v>
      </c>
      <c r="I356" s="189">
        <f t="shared" si="72"/>
        <v>147.94261444132079</v>
      </c>
      <c r="J356" s="88">
        <f t="shared" si="73"/>
        <v>576.38442586338579</v>
      </c>
      <c r="K356" s="189">
        <f t="shared" si="78"/>
        <v>-61.926383473469372</v>
      </c>
      <c r="L356" s="88">
        <f t="shared" si="74"/>
        <v>-241.26519001263668</v>
      </c>
      <c r="M356" s="89">
        <f t="shared" si="79"/>
        <v>5632.4857434327532</v>
      </c>
      <c r="N356" s="89">
        <f t="shared" si="80"/>
        <v>74428.485743432757</v>
      </c>
      <c r="O356" s="89">
        <f t="shared" si="81"/>
        <v>19103.820776035103</v>
      </c>
      <c r="P356" s="90">
        <f t="shared" si="75"/>
        <v>0.95097054329325903</v>
      </c>
      <c r="Q356" s="227">
        <v>2077.6472673208941</v>
      </c>
      <c r="R356" s="90">
        <f t="shared" si="82"/>
        <v>0.16410030796304442</v>
      </c>
      <c r="S356" s="90">
        <f t="shared" si="82"/>
        <v>0.16200875196824444</v>
      </c>
      <c r="T356" s="92">
        <v>3896</v>
      </c>
      <c r="U356" s="1">
        <v>59098</v>
      </c>
      <c r="V356" s="1">
        <v>15196.194394445873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384</v>
      </c>
      <c r="D357" s="1">
        <v>22071</v>
      </c>
      <c r="E357" s="86">
        <f t="shared" si="76"/>
        <v>17827.948303715668</v>
      </c>
      <c r="F357" s="87">
        <f t="shared" si="70"/>
        <v>0.8874587907282141</v>
      </c>
      <c r="G357" s="189">
        <f t="shared" si="77"/>
        <v>1402.3370756812428</v>
      </c>
      <c r="H357" s="189">
        <f t="shared" si="71"/>
        <v>1736.0932996933786</v>
      </c>
      <c r="I357" s="189">
        <f t="shared" si="72"/>
        <v>88.499517175745126</v>
      </c>
      <c r="J357" s="88">
        <f t="shared" si="73"/>
        <v>109.56240226357247</v>
      </c>
      <c r="K357" s="189">
        <f t="shared" si="78"/>
        <v>-121.36948073904503</v>
      </c>
      <c r="L357" s="88">
        <f t="shared" si="74"/>
        <v>-150.25541715493776</v>
      </c>
      <c r="M357" s="89">
        <f t="shared" si="79"/>
        <v>1585.8378825384409</v>
      </c>
      <c r="N357" s="89">
        <f t="shared" si="80"/>
        <v>23656.837882538442</v>
      </c>
      <c r="O357" s="89">
        <f t="shared" si="81"/>
        <v>19108.91589865787</v>
      </c>
      <c r="P357" s="90">
        <f t="shared" si="75"/>
        <v>0.95122417378872492</v>
      </c>
      <c r="Q357" s="227">
        <v>1705.091596557972</v>
      </c>
      <c r="R357" s="90">
        <f t="shared" si="82"/>
        <v>0.11780197518359078</v>
      </c>
      <c r="S357" s="90">
        <f t="shared" si="82"/>
        <v>9.7035056420082921E-2</v>
      </c>
      <c r="T357" s="92">
        <v>1238</v>
      </c>
      <c r="U357" s="1">
        <v>19745</v>
      </c>
      <c r="V357" s="1">
        <v>16251.028806584362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385</v>
      </c>
      <c r="D358" s="1">
        <v>15980</v>
      </c>
      <c r="E358" s="86">
        <f t="shared" si="76"/>
        <v>15204.567078972408</v>
      </c>
      <c r="F358" s="87">
        <f t="shared" si="70"/>
        <v>0.75686929777772538</v>
      </c>
      <c r="G358" s="189">
        <f t="shared" si="77"/>
        <v>3028.8334350220639</v>
      </c>
      <c r="H358" s="189">
        <f t="shared" si="71"/>
        <v>3183.303940208189</v>
      </c>
      <c r="I358" s="189">
        <f t="shared" si="72"/>
        <v>1006.682945835886</v>
      </c>
      <c r="J358" s="88">
        <f t="shared" si="73"/>
        <v>1058.023776073516</v>
      </c>
      <c r="K358" s="189">
        <f t="shared" si="78"/>
        <v>796.81394792109586</v>
      </c>
      <c r="L358" s="88">
        <f t="shared" si="74"/>
        <v>837.45145926507178</v>
      </c>
      <c r="M358" s="89">
        <f t="shared" si="79"/>
        <v>4020.7553994732607</v>
      </c>
      <c r="N358" s="89">
        <f t="shared" si="80"/>
        <v>20000.755399473259</v>
      </c>
      <c r="O358" s="89">
        <f t="shared" si="81"/>
        <v>19030.214461915566</v>
      </c>
      <c r="P358" s="90">
        <f t="shared" si="75"/>
        <v>0.94730648900020997</v>
      </c>
      <c r="Q358" s="227">
        <v>2303.4874635406209</v>
      </c>
      <c r="R358" s="90">
        <f t="shared" si="82"/>
        <v>0.18396680743869007</v>
      </c>
      <c r="S358" s="90">
        <f t="shared" si="82"/>
        <v>0.20537058416688728</v>
      </c>
      <c r="T358" s="92">
        <v>1051</v>
      </c>
      <c r="U358" s="1">
        <v>13497</v>
      </c>
      <c r="V358" s="1">
        <v>12614.018691588784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386</v>
      </c>
      <c r="D359" s="1">
        <v>45462</v>
      </c>
      <c r="E359" s="86">
        <f t="shared" si="76"/>
        <v>16248.034310221588</v>
      </c>
      <c r="F359" s="87">
        <f t="shared" si="70"/>
        <v>0.80881213222132275</v>
      </c>
      <c r="G359" s="189">
        <f t="shared" si="77"/>
        <v>2381.8837516475719</v>
      </c>
      <c r="H359" s="189">
        <f t="shared" si="71"/>
        <v>6664.5107371099057</v>
      </c>
      <c r="I359" s="189">
        <f t="shared" si="72"/>
        <v>641.46941489867288</v>
      </c>
      <c r="J359" s="88">
        <f t="shared" si="73"/>
        <v>1794.8314228864867</v>
      </c>
      <c r="K359" s="189">
        <f t="shared" si="78"/>
        <v>431.60041698388272</v>
      </c>
      <c r="L359" s="88">
        <f t="shared" si="74"/>
        <v>1207.6179667209037</v>
      </c>
      <c r="M359" s="89">
        <f t="shared" si="79"/>
        <v>7872.1287038308092</v>
      </c>
      <c r="N359" s="89">
        <f t="shared" si="80"/>
        <v>53334.128703830807</v>
      </c>
      <c r="O359" s="89">
        <f t="shared" si="81"/>
        <v>19061.518478853042</v>
      </c>
      <c r="P359" s="90">
        <f t="shared" si="75"/>
        <v>0.94886477403351788</v>
      </c>
      <c r="Q359" s="227">
        <v>4894.9925908531477</v>
      </c>
      <c r="R359" s="90">
        <f t="shared" si="82"/>
        <v>0.15729450398391162</v>
      </c>
      <c r="S359" s="90">
        <f t="shared" si="82"/>
        <v>0.16101703812824869</v>
      </c>
      <c r="T359" s="92">
        <v>2798</v>
      </c>
      <c r="U359" s="1">
        <v>39283</v>
      </c>
      <c r="V359" s="1">
        <v>13994.656216601355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387</v>
      </c>
      <c r="D360" s="1">
        <v>14529</v>
      </c>
      <c r="E360" s="86">
        <f t="shared" si="76"/>
        <v>16324.719101123595</v>
      </c>
      <c r="F360" s="87">
        <f t="shared" si="70"/>
        <v>0.8126294302436059</v>
      </c>
      <c r="G360" s="189">
        <f t="shared" si="77"/>
        <v>2334.3391812883278</v>
      </c>
      <c r="H360" s="189">
        <f t="shared" si="71"/>
        <v>2077.561871346612</v>
      </c>
      <c r="I360" s="189">
        <f t="shared" si="72"/>
        <v>614.62973808297045</v>
      </c>
      <c r="J360" s="88">
        <f t="shared" si="73"/>
        <v>547.02046689384372</v>
      </c>
      <c r="K360" s="189">
        <f t="shared" si="78"/>
        <v>404.76074016818029</v>
      </c>
      <c r="L360" s="88">
        <f t="shared" si="74"/>
        <v>360.23705874968044</v>
      </c>
      <c r="M360" s="89">
        <f t="shared" si="79"/>
        <v>2437.7989300962922</v>
      </c>
      <c r="N360" s="89">
        <f t="shared" si="80"/>
        <v>16966.798930096291</v>
      </c>
      <c r="O360" s="89">
        <f t="shared" si="81"/>
        <v>19063.819022580101</v>
      </c>
      <c r="P360" s="90">
        <f t="shared" si="75"/>
        <v>0.94897929297418637</v>
      </c>
      <c r="Q360" s="227">
        <v>1345.7602022370638</v>
      </c>
      <c r="R360" s="90">
        <f t="shared" si="82"/>
        <v>0.14953714692618086</v>
      </c>
      <c r="S360" s="90">
        <f t="shared" si="82"/>
        <v>0.15212037646983523</v>
      </c>
      <c r="T360" s="92">
        <v>890</v>
      </c>
      <c r="U360" s="1">
        <v>12639</v>
      </c>
      <c r="V360" s="1">
        <v>14169.282511210762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388</v>
      </c>
      <c r="D361" s="1">
        <v>34497</v>
      </c>
      <c r="E361" s="86">
        <f t="shared" si="76"/>
        <v>16372.567631703845</v>
      </c>
      <c r="F361" s="87">
        <f t="shared" si="70"/>
        <v>0.81501128587631611</v>
      </c>
      <c r="G361" s="189">
        <f t="shared" si="77"/>
        <v>2304.6730923285731</v>
      </c>
      <c r="H361" s="189">
        <f t="shared" si="71"/>
        <v>4855.9462055363038</v>
      </c>
      <c r="I361" s="189">
        <f t="shared" si="72"/>
        <v>597.88275237988307</v>
      </c>
      <c r="J361" s="88">
        <f t="shared" si="73"/>
        <v>1259.7389592644138</v>
      </c>
      <c r="K361" s="189">
        <f t="shared" si="78"/>
        <v>388.01375446509292</v>
      </c>
      <c r="L361" s="88">
        <f t="shared" si="74"/>
        <v>817.54498065795076</v>
      </c>
      <c r="M361" s="89">
        <f t="shared" si="79"/>
        <v>5673.4911861942546</v>
      </c>
      <c r="N361" s="89">
        <f t="shared" si="80"/>
        <v>40170.491186194253</v>
      </c>
      <c r="O361" s="89">
        <f t="shared" si="81"/>
        <v>19065.254478497511</v>
      </c>
      <c r="P361" s="90">
        <f t="shared" si="75"/>
        <v>0.94905074864316774</v>
      </c>
      <c r="Q361" s="227">
        <v>3088.6763327117897</v>
      </c>
      <c r="R361" s="90">
        <f t="shared" si="82"/>
        <v>0.15746208562609046</v>
      </c>
      <c r="S361" s="90">
        <f t="shared" si="82"/>
        <v>0.16075813333076863</v>
      </c>
      <c r="T361" s="92">
        <v>2107</v>
      </c>
      <c r="U361" s="1">
        <v>29804</v>
      </c>
      <c r="V361" s="1">
        <v>14105.063890203501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389</v>
      </c>
      <c r="D362" s="1">
        <v>28268</v>
      </c>
      <c r="E362" s="86">
        <f t="shared" si="76"/>
        <v>14262.361251261351</v>
      </c>
      <c r="F362" s="87">
        <f t="shared" si="70"/>
        <v>0.70996716242077806</v>
      </c>
      <c r="G362" s="189">
        <f t="shared" si="77"/>
        <v>3613.0010482029193</v>
      </c>
      <c r="H362" s="189">
        <f t="shared" si="71"/>
        <v>7160.9680775381858</v>
      </c>
      <c r="I362" s="189">
        <f t="shared" si="72"/>
        <v>1336.4549855347559</v>
      </c>
      <c r="J362" s="88">
        <f t="shared" si="73"/>
        <v>2648.8537813298863</v>
      </c>
      <c r="K362" s="189">
        <f t="shared" si="78"/>
        <v>1126.5859876199656</v>
      </c>
      <c r="L362" s="88">
        <f t="shared" si="74"/>
        <v>2232.8934274627718</v>
      </c>
      <c r="M362" s="89">
        <f t="shared" si="79"/>
        <v>9393.8615050009575</v>
      </c>
      <c r="N362" s="89">
        <f t="shared" si="80"/>
        <v>37661.861505000954</v>
      </c>
      <c r="O362" s="89">
        <f t="shared" si="81"/>
        <v>19001.948287084237</v>
      </c>
      <c r="P362" s="90">
        <f t="shared" si="75"/>
        <v>0.94589942493950163</v>
      </c>
      <c r="Q362" s="227">
        <v>4230.7611919481587</v>
      </c>
      <c r="R362" s="90">
        <f t="shared" si="82"/>
        <v>0.12509452736318408</v>
      </c>
      <c r="S362" s="90">
        <f t="shared" si="82"/>
        <v>0.11941796567113969</v>
      </c>
      <c r="T362" s="92">
        <v>1982</v>
      </c>
      <c r="U362" s="1">
        <v>25125</v>
      </c>
      <c r="V362" s="1">
        <v>12740.872210953346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390</v>
      </c>
      <c r="D363" s="1">
        <v>13013</v>
      </c>
      <c r="E363" s="86">
        <f t="shared" ref="E363" si="84">D363/T363*1000</f>
        <v>14991.935483870968</v>
      </c>
      <c r="F363" s="87">
        <f t="shared" ref="F363" si="85">E363/E$365</f>
        <v>0.74628469347864257</v>
      </c>
      <c r="G363" s="189">
        <f t="shared" si="77"/>
        <v>3160.6650239849569</v>
      </c>
      <c r="H363" s="189">
        <f t="shared" ref="H363" si="86">G363*T363/1000</f>
        <v>2743.4572408189424</v>
      </c>
      <c r="I363" s="189">
        <f t="shared" ref="I363" si="87">IF(E363+Y363&lt;(E$365+Y$365)*0.9,((E$365+Y$365)*0.9-E363-Y363)*0.35,0)</f>
        <v>1081.1040041213901</v>
      </c>
      <c r="J363" s="88">
        <f>I363*T363/1000</f>
        <v>938.39827557736658</v>
      </c>
      <c r="K363" s="189">
        <f t="shared" ref="K363" si="88">I363+J$367</f>
        <v>871.23500620659991</v>
      </c>
      <c r="L363" s="88">
        <f t="shared" ref="L363" si="89">K363*T363/1000</f>
        <v>756.23198538732868</v>
      </c>
      <c r="M363" s="89">
        <f t="shared" ref="M363" si="90">+H363+L363</f>
        <v>3499.6892262062711</v>
      </c>
      <c r="N363" s="89">
        <f t="shared" ref="N363" si="91">D363+M363</f>
        <v>16512.689226206272</v>
      </c>
      <c r="O363" s="89">
        <f t="shared" ref="O363" si="92">N363/T363*1000</f>
        <v>19023.835514062524</v>
      </c>
      <c r="P363" s="90">
        <f t="shared" ref="P363" si="93">O363/O$365</f>
        <v>0.94698895087123758</v>
      </c>
      <c r="Q363" s="227">
        <v>1996.5600174626638</v>
      </c>
      <c r="R363" s="90">
        <f t="shared" ref="R363" si="94">(D363-U363)/U363</f>
        <v>4.5136936792225524E-2</v>
      </c>
      <c r="S363" s="90">
        <f t="shared" ref="S363" si="95">(E363-V363)/V363</f>
        <v>3.4300263484472029E-2</v>
      </c>
      <c r="T363" s="92">
        <v>868</v>
      </c>
      <c r="U363" s="1">
        <v>12451</v>
      </c>
      <c r="V363" s="1">
        <v>14494.761350407451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391</v>
      </c>
      <c r="D365" s="168">
        <f>SUM(D7:D363)</f>
        <v>112383364</v>
      </c>
      <c r="E365" s="207">
        <f>D365/T365*1000</f>
        <v>20088.761855732759</v>
      </c>
      <c r="F365" s="208">
        <f>E365/E$365</f>
        <v>1</v>
      </c>
      <c r="G365" s="209">
        <f>($E$365-E365)*0.6</f>
        <v>0</v>
      </c>
      <c r="H365" s="168">
        <f>SUM(H7:H363)</f>
        <v>5.1031747716479003E-9</v>
      </c>
      <c r="I365" s="210">
        <f>IF(E365&lt;E$365*0.9,(E$365*0.9-E365)*0.35,0)</f>
        <v>0</v>
      </c>
      <c r="J365" s="168">
        <f>SUM(J7:J363)</f>
        <v>1174078.5297946271</v>
      </c>
      <c r="K365" s="95"/>
      <c r="L365" s="168">
        <f>SUM(L7:L363)</f>
        <v>-4.2609826778061688E-10</v>
      </c>
      <c r="M365" s="168">
        <f>SUM(M7:M363)</f>
        <v>4.7748471843078732E-10</v>
      </c>
      <c r="N365" s="168">
        <f>SUM(N7:N363)</f>
        <v>112383364.00000013</v>
      </c>
      <c r="O365" s="211">
        <f t="shared" ref="O365" si="97">N365/T365*1000</f>
        <v>20088.761855732784</v>
      </c>
      <c r="P365" s="212">
        <f>O365/O$365</f>
        <v>1</v>
      </c>
      <c r="Q365" s="168">
        <f>SUM(Q7:Q363)</f>
        <v>5.0536073104012758E-9</v>
      </c>
      <c r="R365" s="212">
        <f t="shared" ref="R365" si="98">(D365-U365)/U365</f>
        <v>8.0416813814966293E-2</v>
      </c>
      <c r="S365" s="212">
        <f>(E365-V365)/V365</f>
        <v>7.1892777572737376E-2</v>
      </c>
      <c r="T365" s="168">
        <f>SUM(T7:T363)</f>
        <v>5594340</v>
      </c>
      <c r="U365" s="168">
        <f>SUM(U7:U363)</f>
        <v>104018525.594</v>
      </c>
      <c r="V365" s="168">
        <v>18741.391187673675</v>
      </c>
      <c r="W365" s="198"/>
      <c r="X365" s="96">
        <f>SUM(X7:X362)</f>
        <v>5708.6939999999995</v>
      </c>
      <c r="Y365" s="97">
        <f>X365*1000/T365</f>
        <v>1.0204410171709262</v>
      </c>
      <c r="Z365" s="1"/>
      <c r="AA365" s="46"/>
      <c r="AB365" s="1"/>
    </row>
    <row r="367" spans="2:28" ht="19.5" customHeight="1">
      <c r="B367" s="191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-209.86899791479016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1.044708476420609E-2</v>
      </c>
    </row>
    <row r="369" spans="2:10" ht="21.75" customHeight="1">
      <c r="B369" s="101" t="s">
        <v>395</v>
      </c>
      <c r="C369" s="102" t="s">
        <v>447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396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I42" sqref="I42"/>
    </sheetView>
  </sheetViews>
  <sheetFormatPr baseColWidth="10" defaultColWidth="11.453125" defaultRowHeight="14.5"/>
  <cols>
    <col min="2" max="2" width="18.81640625" customWidth="1"/>
    <col min="11" max="11" width="12.54296875" customWidth="1"/>
  </cols>
  <sheetData>
    <row r="1" spans="1:20" ht="33" customHeight="1">
      <c r="A1" s="49"/>
      <c r="B1" s="2"/>
      <c r="C1" s="244" t="s">
        <v>397</v>
      </c>
      <c r="D1" s="244"/>
      <c r="E1" s="244"/>
      <c r="F1" s="245" t="s">
        <v>398</v>
      </c>
      <c r="G1" s="245"/>
      <c r="H1" s="245" t="s">
        <v>399</v>
      </c>
      <c r="I1" s="245"/>
      <c r="J1" s="245"/>
      <c r="K1" s="4" t="s">
        <v>400</v>
      </c>
      <c r="L1" s="50" t="s">
        <v>9</v>
      </c>
      <c r="M1" s="45"/>
      <c r="N1" s="246" t="s">
        <v>401</v>
      </c>
      <c r="O1" s="247"/>
      <c r="Q1" s="121"/>
    </row>
    <row r="2" spans="1:20">
      <c r="A2" s="109"/>
      <c r="B2" s="110"/>
      <c r="C2" s="248" t="s">
        <v>430</v>
      </c>
      <c r="D2" s="248"/>
      <c r="E2" s="248"/>
      <c r="F2" s="249" t="str">
        <f>C2</f>
        <v>Mai</v>
      </c>
      <c r="G2" s="249"/>
      <c r="H2" s="249" t="str">
        <f>C2</f>
        <v>Mai</v>
      </c>
      <c r="I2" s="250"/>
      <c r="J2" s="250"/>
      <c r="K2" s="106" t="s">
        <v>403</v>
      </c>
      <c r="L2" s="107" t="s">
        <v>16</v>
      </c>
      <c r="M2" s="108"/>
      <c r="N2" s="251" t="str">
        <f>C2</f>
        <v>Mai</v>
      </c>
      <c r="O2" s="252"/>
      <c r="P2" s="27"/>
      <c r="Q2" s="253" t="str">
        <f>C2</f>
        <v>Mai</v>
      </c>
      <c r="R2" s="254"/>
      <c r="S2" s="255"/>
      <c r="T2" s="255"/>
    </row>
    <row r="3" spans="1:20">
      <c r="C3" s="256"/>
      <c r="D3" s="257"/>
      <c r="E3" s="47" t="s">
        <v>19</v>
      </c>
      <c r="F3" s="3"/>
      <c r="G3" s="3"/>
      <c r="H3" s="258"/>
      <c r="I3" s="258"/>
      <c r="J3" s="48" t="s">
        <v>25</v>
      </c>
      <c r="K3" s="105" t="str">
        <f>LEFT(C2,3)</f>
        <v>Mai</v>
      </c>
      <c r="L3" s="226" t="s">
        <v>404</v>
      </c>
      <c r="M3" s="45"/>
      <c r="N3" s="118" t="s">
        <v>405</v>
      </c>
      <c r="O3" s="51" t="s">
        <v>405</v>
      </c>
      <c r="Q3" s="259" t="s">
        <v>10</v>
      </c>
      <c r="R3" s="260"/>
      <c r="S3" s="261"/>
      <c r="T3" s="262"/>
    </row>
    <row r="4" spans="1:20">
      <c r="A4" s="49" t="s">
        <v>406</v>
      </c>
      <c r="B4" s="2" t="s">
        <v>407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408</v>
      </c>
      <c r="L4" s="113"/>
      <c r="M4" s="114"/>
      <c r="N4" s="119" t="s">
        <v>34</v>
      </c>
      <c r="O4" s="115" t="s">
        <v>409</v>
      </c>
      <c r="P4" s="116"/>
      <c r="Q4" s="123" t="s">
        <v>34</v>
      </c>
      <c r="R4" s="117" t="s">
        <v>410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3484942</v>
      </c>
      <c r="D7" s="53">
        <f t="shared" ref="D7:D21" si="0">C7*1000/L7</f>
        <v>4811.528531389361</v>
      </c>
      <c r="E7" s="38">
        <f>D7/D$23</f>
        <v>1.2403439985230864</v>
      </c>
      <c r="F7" s="54">
        <f t="shared" ref="F7:F10" si="1">($D$23-D7)*0.875</f>
        <v>-815.79727613197667</v>
      </c>
      <c r="G7" s="53">
        <f t="shared" ref="G7:G10" si="2">(F7*L7)/1000</f>
        <v>-590873.8091296294</v>
      </c>
      <c r="H7" s="53">
        <f>G7+C7</f>
        <v>2894068.1908703707</v>
      </c>
      <c r="I7" s="55">
        <f t="shared" ref="I7:I10" si="3">H7*1000/L7</f>
        <v>3995.7312552573844</v>
      </c>
      <c r="J7" s="38">
        <f>I7/I$23</f>
        <v>1.0300429998153857</v>
      </c>
      <c r="K7" s="194">
        <v>-325049.06656013051</v>
      </c>
      <c r="L7" s="64">
        <v>724290</v>
      </c>
      <c r="N7" s="122">
        <f>(C7-Q7)/Q7</f>
        <v>2.5944613377303961E-2</v>
      </c>
      <c r="O7" s="28">
        <f>(D7-R7)/R7</f>
        <v>1.6624153953561187E-2</v>
      </c>
      <c r="Q7" s="194">
        <v>3396813</v>
      </c>
      <c r="R7" s="194">
        <v>4732.848922266654</v>
      </c>
      <c r="S7" s="25"/>
      <c r="T7" s="1"/>
    </row>
    <row r="8" spans="1:20">
      <c r="A8" s="20">
        <v>11</v>
      </c>
      <c r="B8" t="s">
        <v>411</v>
      </c>
      <c r="C8" s="194">
        <v>2145796</v>
      </c>
      <c r="D8" s="53">
        <f t="shared" si="0"/>
        <v>4253.3459135453995</v>
      </c>
      <c r="E8" s="38">
        <f t="shared" ref="E8:E21" si="4">D8/D$23</f>
        <v>1.0964524148805914</v>
      </c>
      <c r="F8" s="54">
        <f t="shared" si="1"/>
        <v>-327.3874855185104</v>
      </c>
      <c r="G8" s="53">
        <f t="shared" si="2"/>
        <v>-165165.67689414643</v>
      </c>
      <c r="H8" s="53">
        <f t="shared" ref="H8:H10" si="5">G8+C8</f>
        <v>1980630.3231058535</v>
      </c>
      <c r="I8" s="55">
        <f t="shared" si="3"/>
        <v>3925.9584280268891</v>
      </c>
      <c r="J8" s="38">
        <f t="shared" ref="J8:J21" si="6">I8/I$23</f>
        <v>1.0120565518600739</v>
      </c>
      <c r="K8" s="194">
        <v>-70007.110113793547</v>
      </c>
      <c r="L8" s="64">
        <v>504496</v>
      </c>
      <c r="N8" s="122">
        <f>(C8-Q8)/Q8</f>
        <v>8.113190055462402E-2</v>
      </c>
      <c r="O8" s="28">
        <f t="shared" ref="O8:O10" si="7">(D8-R8)/R8</f>
        <v>7.024763403334941E-2</v>
      </c>
      <c r="Q8" s="194">
        <v>1984768</v>
      </c>
      <c r="R8" s="194">
        <v>3974.1698820825081</v>
      </c>
      <c r="S8" s="25"/>
      <c r="T8" s="1"/>
    </row>
    <row r="9" spans="1:20">
      <c r="A9" s="21">
        <v>15</v>
      </c>
      <c r="B9" t="s">
        <v>412</v>
      </c>
      <c r="C9" s="194">
        <v>990760</v>
      </c>
      <c r="D9" s="53">
        <f t="shared" si="0"/>
        <v>3636.9776772767818</v>
      </c>
      <c r="E9" s="38">
        <f t="shared" si="4"/>
        <v>0.93756140181716419</v>
      </c>
      <c r="F9" s="54">
        <f t="shared" si="1"/>
        <v>211.93472121653008</v>
      </c>
      <c r="G9" s="53">
        <f t="shared" si="2"/>
        <v>57733.773210758613</v>
      </c>
      <c r="H9" s="53">
        <f t="shared" si="5"/>
        <v>1048493.7732107586</v>
      </c>
      <c r="I9" s="55">
        <f t="shared" si="3"/>
        <v>3848.9123984933117</v>
      </c>
      <c r="J9" s="38">
        <f t="shared" si="6"/>
        <v>0.99219517522714551</v>
      </c>
      <c r="K9" s="194">
        <v>37605.387943752015</v>
      </c>
      <c r="L9" s="64">
        <v>272413</v>
      </c>
      <c r="N9" s="122">
        <f t="shared" ref="N9:N10" si="8">(C9-Q9)/Q9</f>
        <v>9.7495862623595123E-2</v>
      </c>
      <c r="O9" s="28">
        <f t="shared" si="7"/>
        <v>9.0288350139853091E-2</v>
      </c>
      <c r="Q9" s="194">
        <v>902746</v>
      </c>
      <c r="R9" s="194">
        <v>3335.7943124039257</v>
      </c>
      <c r="S9" s="25"/>
      <c r="T9" s="1"/>
    </row>
    <row r="10" spans="1:20">
      <c r="A10" s="21">
        <v>18</v>
      </c>
      <c r="B10" t="s">
        <v>413</v>
      </c>
      <c r="C10" s="194">
        <v>890833</v>
      </c>
      <c r="D10" s="53">
        <f t="shared" si="0"/>
        <v>3657.2201558407437</v>
      </c>
      <c r="E10" s="38">
        <f t="shared" si="4"/>
        <v>0.94277962647035818</v>
      </c>
      <c r="F10" s="54">
        <f t="shared" si="1"/>
        <v>194.22255247306344</v>
      </c>
      <c r="G10" s="53">
        <f t="shared" si="2"/>
        <v>47309.117776493746</v>
      </c>
      <c r="H10" s="53">
        <f t="shared" si="5"/>
        <v>938142.11777649377</v>
      </c>
      <c r="I10" s="55">
        <f t="shared" si="3"/>
        <v>3851.4427083138071</v>
      </c>
      <c r="J10" s="38">
        <f t="shared" si="6"/>
        <v>0.99284745330879476</v>
      </c>
      <c r="K10" s="194">
        <v>34510.205621574722</v>
      </c>
      <c r="L10" s="64">
        <v>243582</v>
      </c>
      <c r="N10" s="122">
        <f t="shared" si="8"/>
        <v>0.11141012109280454</v>
      </c>
      <c r="O10" s="28">
        <f t="shared" si="7"/>
        <v>0.10912417028089109</v>
      </c>
      <c r="Q10" s="194">
        <v>801534</v>
      </c>
      <c r="R10" s="194">
        <v>3297.3946955952956</v>
      </c>
      <c r="S10" s="25"/>
      <c r="T10" s="1"/>
    </row>
    <row r="11" spans="1:20">
      <c r="A11" s="21">
        <v>31</v>
      </c>
      <c r="B11" t="s">
        <v>414</v>
      </c>
      <c r="C11" s="194">
        <v>1014960</v>
      </c>
      <c r="D11" s="53">
        <f t="shared" si="0"/>
        <v>3228.1724007417138</v>
      </c>
      <c r="E11" s="38">
        <f t="shared" si="4"/>
        <v>0.83217718388997142</v>
      </c>
      <c r="F11" s="54">
        <f t="shared" ref="F11:F21" si="9">($D$23-D11)*0.875</f>
        <v>569.63933818471469</v>
      </c>
      <c r="G11" s="53">
        <f t="shared" ref="G11:G21" si="10">(F11*L11)/1000</f>
        <v>179098.59540064159</v>
      </c>
      <c r="H11" s="53">
        <f t="shared" ref="H11:H21" si="11">G11+C11</f>
        <v>1194058.5954006417</v>
      </c>
      <c r="I11" s="55">
        <f t="shared" ref="I11:I21" si="12">H11*1000/L11</f>
        <v>3797.8117389264289</v>
      </c>
      <c r="J11" s="38">
        <f t="shared" si="6"/>
        <v>0.97902214798624654</v>
      </c>
      <c r="K11" s="194">
        <v>76888.31456136929</v>
      </c>
      <c r="L11" s="64">
        <v>314407</v>
      </c>
      <c r="N11" s="122">
        <f t="shared" ref="N11:N21" si="13">(C11-Q11)/Q11</f>
        <v>6.0792605304799151E-2</v>
      </c>
      <c r="O11" s="28">
        <f t="shared" ref="O11:O21" si="14">(D11-R11)/R11</f>
        <v>5.3184354454906102E-2</v>
      </c>
      <c r="Q11" s="194">
        <v>956794</v>
      </c>
      <c r="R11" s="194">
        <v>3065.1541556677516</v>
      </c>
      <c r="S11" s="25"/>
      <c r="T11" s="1"/>
    </row>
    <row r="12" spans="1:20">
      <c r="A12" s="21">
        <v>32</v>
      </c>
      <c r="B12" t="s">
        <v>415</v>
      </c>
      <c r="C12" s="194">
        <v>3146637</v>
      </c>
      <c r="D12" s="53">
        <f t="shared" si="0"/>
        <v>4248.3083112815248</v>
      </c>
      <c r="E12" s="38">
        <f t="shared" si="4"/>
        <v>1.0951537922715431</v>
      </c>
      <c r="F12" s="54">
        <f t="shared" si="9"/>
        <v>-322.97958353761999</v>
      </c>
      <c r="G12" s="53">
        <f t="shared" si="10"/>
        <v>-239224.51793464436</v>
      </c>
      <c r="H12" s="53">
        <f t="shared" si="11"/>
        <v>2907412.4820653554</v>
      </c>
      <c r="I12" s="55">
        <f t="shared" si="12"/>
        <v>3925.3287277439044</v>
      </c>
      <c r="J12" s="38">
        <f t="shared" si="6"/>
        <v>1.0118942240339428</v>
      </c>
      <c r="K12" s="194">
        <v>-142254.9466974652</v>
      </c>
      <c r="L12" s="64">
        <v>740680</v>
      </c>
      <c r="N12" s="122">
        <f t="shared" si="13"/>
        <v>6.2067040463785646E-2</v>
      </c>
      <c r="O12" s="28">
        <f t="shared" si="14"/>
        <v>4.5036514137182494E-2</v>
      </c>
      <c r="Q12" s="194">
        <v>2962748</v>
      </c>
      <c r="R12" s="194">
        <v>4065.2247589540657</v>
      </c>
      <c r="S12" s="25"/>
      <c r="T12" s="1"/>
    </row>
    <row r="13" spans="1:20">
      <c r="A13" s="21">
        <v>33</v>
      </c>
      <c r="B13" t="s">
        <v>416</v>
      </c>
      <c r="C13" s="194">
        <v>1005092</v>
      </c>
      <c r="D13" s="53">
        <f t="shared" si="0"/>
        <v>3705.4356161151418</v>
      </c>
      <c r="E13" s="38">
        <f t="shared" si="4"/>
        <v>0.95520889014347821</v>
      </c>
      <c r="F13" s="54">
        <f t="shared" si="9"/>
        <v>152.03402473296512</v>
      </c>
      <c r="G13" s="53">
        <f t="shared" si="10"/>
        <v>41238.925140767322</v>
      </c>
      <c r="H13" s="53">
        <f t="shared" si="11"/>
        <v>1046330.9251407674</v>
      </c>
      <c r="I13" s="55">
        <f t="shared" si="12"/>
        <v>3857.4696408481072</v>
      </c>
      <c r="J13" s="38">
        <f t="shared" si="6"/>
        <v>0.99440111126793485</v>
      </c>
      <c r="K13" s="194">
        <v>14896.828783288027</v>
      </c>
      <c r="L13" s="64">
        <v>271248</v>
      </c>
      <c r="N13" s="122">
        <f t="shared" si="13"/>
        <v>8.3218016200440573E-2</v>
      </c>
      <c r="O13" s="28">
        <f t="shared" si="14"/>
        <v>7.7511361975707363E-2</v>
      </c>
      <c r="Q13" s="194">
        <v>927876</v>
      </c>
      <c r="R13" s="194">
        <v>3438.8831031172749</v>
      </c>
      <c r="S13" s="25"/>
      <c r="T13" s="1"/>
    </row>
    <row r="14" spans="1:20">
      <c r="A14" s="21">
        <v>34</v>
      </c>
      <c r="B14" t="s">
        <v>417</v>
      </c>
      <c r="C14" s="194">
        <v>1229987</v>
      </c>
      <c r="D14" s="53">
        <f t="shared" si="0"/>
        <v>3257.7604381866531</v>
      </c>
      <c r="E14" s="38">
        <f t="shared" si="4"/>
        <v>0.83980456143402804</v>
      </c>
      <c r="F14" s="54">
        <f t="shared" si="9"/>
        <v>543.7498054203927</v>
      </c>
      <c r="G14" s="53">
        <f t="shared" si="10"/>
        <v>205296.00153530177</v>
      </c>
      <c r="H14" s="53">
        <f t="shared" si="11"/>
        <v>1435283.0015353018</v>
      </c>
      <c r="I14" s="55">
        <f t="shared" si="12"/>
        <v>3801.5102436070456</v>
      </c>
      <c r="J14" s="38">
        <f t="shared" si="6"/>
        <v>0.97997557017925341</v>
      </c>
      <c r="K14" s="194">
        <v>98476.167929728967</v>
      </c>
      <c r="L14" s="64">
        <v>377556</v>
      </c>
      <c r="N14" s="122">
        <f t="shared" si="13"/>
        <v>0.10306403937352475</v>
      </c>
      <c r="O14" s="28">
        <f t="shared" si="14"/>
        <v>9.9406208012625522E-2</v>
      </c>
      <c r="Q14" s="194">
        <v>1115064</v>
      </c>
      <c r="R14" s="194">
        <v>2963.1999659849484</v>
      </c>
      <c r="S14" s="25"/>
      <c r="T14" s="1"/>
    </row>
    <row r="15" spans="1:20">
      <c r="A15" s="21">
        <v>39</v>
      </c>
      <c r="B15" t="s">
        <v>418</v>
      </c>
      <c r="C15" s="194">
        <v>895318</v>
      </c>
      <c r="D15" s="53">
        <f t="shared" si="0"/>
        <v>3469.2700845891245</v>
      </c>
      <c r="E15" s="38">
        <f t="shared" si="4"/>
        <v>0.89432875656943367</v>
      </c>
      <c r="F15" s="54">
        <f t="shared" si="9"/>
        <v>358.67886481823024</v>
      </c>
      <c r="G15" s="53">
        <f t="shared" si="10"/>
        <v>92564.613322505495</v>
      </c>
      <c r="H15" s="53">
        <f t="shared" si="11"/>
        <v>987882.61332250549</v>
      </c>
      <c r="I15" s="55">
        <f t="shared" si="12"/>
        <v>3827.948949407355</v>
      </c>
      <c r="J15" s="38">
        <f t="shared" si="6"/>
        <v>0.98679109457117931</v>
      </c>
      <c r="K15" s="194">
        <v>36491.933455018821</v>
      </c>
      <c r="L15" s="64">
        <v>258071</v>
      </c>
      <c r="N15" s="122">
        <f t="shared" si="13"/>
        <v>6.5206761125077478E-2</v>
      </c>
      <c r="O15" s="28">
        <f t="shared" si="14"/>
        <v>5.8441669807246251E-2</v>
      </c>
      <c r="Q15" s="194">
        <v>840511</v>
      </c>
      <c r="R15" s="194">
        <v>3277.7149497722594</v>
      </c>
      <c r="S15" s="25"/>
      <c r="T15" s="1"/>
    </row>
    <row r="16" spans="1:20">
      <c r="A16" s="21">
        <v>40</v>
      </c>
      <c r="B16" t="s">
        <v>419</v>
      </c>
      <c r="C16" s="194">
        <v>622823</v>
      </c>
      <c r="D16" s="53">
        <f t="shared" si="0"/>
        <v>3501.7007472043088</v>
      </c>
      <c r="E16" s="38">
        <f t="shared" si="4"/>
        <v>0.90268892267474732</v>
      </c>
      <c r="F16" s="54">
        <f t="shared" si="9"/>
        <v>330.30203502994402</v>
      </c>
      <c r="G16" s="53">
        <f t="shared" si="10"/>
        <v>58748.510856530935</v>
      </c>
      <c r="H16" s="53">
        <f t="shared" si="11"/>
        <v>681571.51085653098</v>
      </c>
      <c r="I16" s="55">
        <f t="shared" si="12"/>
        <v>3832.0027822342536</v>
      </c>
      <c r="J16" s="38">
        <f t="shared" si="6"/>
        <v>0.98783611533434357</v>
      </c>
      <c r="K16" s="194">
        <v>35261.859083779294</v>
      </c>
      <c r="L16" s="64">
        <v>177863</v>
      </c>
      <c r="N16" s="122">
        <f t="shared" si="13"/>
        <v>8.6920784061876102E-2</v>
      </c>
      <c r="O16" s="28">
        <f t="shared" si="14"/>
        <v>8.2215314100570716E-2</v>
      </c>
      <c r="Q16" s="194">
        <v>573016</v>
      </c>
      <c r="R16" s="194">
        <v>3235.6784288481194</v>
      </c>
      <c r="S16" s="25"/>
      <c r="T16" s="1"/>
    </row>
    <row r="17" spans="1:20">
      <c r="A17" s="21">
        <v>42</v>
      </c>
      <c r="B17" t="s">
        <v>420</v>
      </c>
      <c r="C17" s="194">
        <v>1062804</v>
      </c>
      <c r="D17" s="53">
        <f t="shared" si="0"/>
        <v>3298.7075868747438</v>
      </c>
      <c r="E17" s="38">
        <f t="shared" si="4"/>
        <v>0.85036015718713898</v>
      </c>
      <c r="F17" s="54">
        <f t="shared" si="9"/>
        <v>507.92105031831335</v>
      </c>
      <c r="G17" s="53">
        <f t="shared" si="10"/>
        <v>163646.06735995674</v>
      </c>
      <c r="H17" s="53">
        <f t="shared" si="11"/>
        <v>1226450.0673599567</v>
      </c>
      <c r="I17" s="55">
        <f t="shared" si="12"/>
        <v>3806.6286371930573</v>
      </c>
      <c r="J17" s="38">
        <f t="shared" si="6"/>
        <v>0.98129501964839239</v>
      </c>
      <c r="K17" s="194">
        <v>82096.515379026081</v>
      </c>
      <c r="L17" s="64">
        <v>322188</v>
      </c>
      <c r="N17" s="122">
        <f t="shared" si="13"/>
        <v>7.4666165130712808E-2</v>
      </c>
      <c r="O17" s="28">
        <f t="shared" si="14"/>
        <v>6.686770741634844E-2</v>
      </c>
      <c r="Q17" s="194">
        <v>988962</v>
      </c>
      <c r="R17" s="194">
        <v>3091.9556041894639</v>
      </c>
      <c r="S17" s="25"/>
      <c r="T17" s="1"/>
    </row>
    <row r="18" spans="1:20">
      <c r="A18" s="21">
        <v>46</v>
      </c>
      <c r="B18" t="s">
        <v>421</v>
      </c>
      <c r="C18" s="194">
        <v>2581215</v>
      </c>
      <c r="D18" s="53">
        <f t="shared" si="0"/>
        <v>3939.52320630027</v>
      </c>
      <c r="E18" s="38">
        <f t="shared" si="4"/>
        <v>1.0155533598313706</v>
      </c>
      <c r="F18" s="54">
        <f t="shared" si="9"/>
        <v>-52.792616679022046</v>
      </c>
      <c r="G18" s="53">
        <f t="shared" si="10"/>
        <v>-34590.250374262032</v>
      </c>
      <c r="H18" s="53">
        <f t="shared" si="11"/>
        <v>2546624.7496257378</v>
      </c>
      <c r="I18" s="55">
        <f t="shared" si="12"/>
        <v>3886.7305896212474</v>
      </c>
      <c r="J18" s="38">
        <f t="shared" si="6"/>
        <v>1.0019441699789211</v>
      </c>
      <c r="K18" s="194">
        <v>16596.872877765876</v>
      </c>
      <c r="L18" s="64">
        <v>655210</v>
      </c>
      <c r="N18" s="122">
        <f t="shared" si="13"/>
        <v>8.3628497097620449E-2</v>
      </c>
      <c r="O18" s="28">
        <f t="shared" si="14"/>
        <v>7.7160233407889134E-2</v>
      </c>
      <c r="Q18" s="194">
        <v>2382011</v>
      </c>
      <c r="R18" s="194">
        <v>3657.3232877679839</v>
      </c>
      <c r="S18" s="25"/>
      <c r="T18" s="1"/>
    </row>
    <row r="19" spans="1:20">
      <c r="A19" s="21">
        <v>50</v>
      </c>
      <c r="B19" t="s">
        <v>422</v>
      </c>
      <c r="C19" s="194">
        <v>1737927</v>
      </c>
      <c r="D19" s="53">
        <f t="shared" si="0"/>
        <v>3569.994761870526</v>
      </c>
      <c r="E19" s="38">
        <f t="shared" si="4"/>
        <v>0.92029415366811529</v>
      </c>
      <c r="F19" s="54">
        <f t="shared" si="9"/>
        <v>270.54477219700397</v>
      </c>
      <c r="G19" s="53">
        <f t="shared" si="10"/>
        <v>131705.2532770845</v>
      </c>
      <c r="H19" s="53">
        <f t="shared" si="11"/>
        <v>1869632.2532770846</v>
      </c>
      <c r="I19" s="55">
        <f t="shared" si="12"/>
        <v>3840.53953406753</v>
      </c>
      <c r="J19" s="38">
        <f t="shared" si="6"/>
        <v>0.99003676920851447</v>
      </c>
      <c r="K19" s="194">
        <v>69831.601567611389</v>
      </c>
      <c r="L19" s="64">
        <v>486815</v>
      </c>
      <c r="N19" s="122">
        <f t="shared" si="13"/>
        <v>8.4761642016118563E-2</v>
      </c>
      <c r="O19" s="28">
        <f t="shared" si="14"/>
        <v>7.6162697496043791E-2</v>
      </c>
      <c r="Q19" s="194">
        <v>1602128</v>
      </c>
      <c r="R19" s="194">
        <v>3317.3373971956039</v>
      </c>
      <c r="S19" s="25"/>
      <c r="T19" s="1"/>
    </row>
    <row r="20" spans="1:20">
      <c r="A20" s="21">
        <v>55</v>
      </c>
      <c r="B20" t="s">
        <v>423</v>
      </c>
      <c r="C20" s="194">
        <v>628356</v>
      </c>
      <c r="D20" s="53">
        <f t="shared" si="0"/>
        <v>3685.8264067715086</v>
      </c>
      <c r="E20" s="38">
        <f t="shared" si="4"/>
        <v>0.9501539133379816</v>
      </c>
      <c r="F20" s="54">
        <f t="shared" si="9"/>
        <v>169.19208290864418</v>
      </c>
      <c r="G20" s="53">
        <f t="shared" si="10"/>
        <v>28843.697102182748</v>
      </c>
      <c r="H20" s="53">
        <f t="shared" si="11"/>
        <v>657199.69710218278</v>
      </c>
      <c r="I20" s="55">
        <f t="shared" si="12"/>
        <v>3855.0184896801525</v>
      </c>
      <c r="J20" s="38">
        <f t="shared" si="6"/>
        <v>0.99376923916724758</v>
      </c>
      <c r="K20" s="194">
        <v>19743.967911362215</v>
      </c>
      <c r="L20" s="64">
        <v>170479</v>
      </c>
      <c r="N20" s="122">
        <f t="shared" si="13"/>
        <v>0.11823433312333828</v>
      </c>
      <c r="O20" s="28">
        <f t="shared" si="14"/>
        <v>0.11253424316806995</v>
      </c>
      <c r="Q20" s="194">
        <v>561918</v>
      </c>
      <c r="R20" s="194">
        <v>3313.0004127115149</v>
      </c>
      <c r="S20" s="25"/>
      <c r="T20" s="1"/>
    </row>
    <row r="21" spans="1:20">
      <c r="A21" s="21">
        <v>56</v>
      </c>
      <c r="B21" t="s">
        <v>424</v>
      </c>
      <c r="C21" s="194">
        <v>264051</v>
      </c>
      <c r="D21" s="53">
        <f t="shared" si="0"/>
        <v>3518.7095226673064</v>
      </c>
      <c r="E21" s="38">
        <f t="shared" si="4"/>
        <v>0.90707354440776322</v>
      </c>
      <c r="F21" s="54">
        <f t="shared" si="9"/>
        <v>315.41935649982111</v>
      </c>
      <c r="G21" s="53">
        <f t="shared" si="10"/>
        <v>23669.699350459574</v>
      </c>
      <c r="H21" s="53">
        <f t="shared" si="11"/>
        <v>287720.69935045956</v>
      </c>
      <c r="I21" s="55">
        <f t="shared" si="12"/>
        <v>3834.1288791671273</v>
      </c>
      <c r="J21" s="38">
        <f t="shared" si="6"/>
        <v>0.98838419305097036</v>
      </c>
      <c r="K21" s="194">
        <v>14911.468257113434</v>
      </c>
      <c r="L21" s="64">
        <v>75042</v>
      </c>
      <c r="N21" s="122">
        <f t="shared" si="13"/>
        <v>0.12396085625869943</v>
      </c>
      <c r="O21" s="28">
        <f t="shared" si="14"/>
        <v>0.1241256115879663</v>
      </c>
      <c r="Q21" s="194">
        <v>234929</v>
      </c>
      <c r="R21" s="194">
        <v>3130.1746765618964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21701501</v>
      </c>
      <c r="D23" s="59">
        <f>C23*1000/L23</f>
        <v>3879.1887872385305</v>
      </c>
      <c r="E23" s="60">
        <f>D23/D$23</f>
        <v>1</v>
      </c>
      <c r="F23" s="61"/>
      <c r="G23" s="59">
        <f>SUM(G7:G21)</f>
        <v>8.5856299847364426E-10</v>
      </c>
      <c r="H23" s="59">
        <f>SUM(H7:H22)</f>
        <v>21701501</v>
      </c>
      <c r="I23" s="62">
        <f>H23*1000/L23</f>
        <v>3879.1887872385305</v>
      </c>
      <c r="J23" s="60">
        <f>I23/I$23</f>
        <v>1</v>
      </c>
      <c r="K23" s="63">
        <f>SUM(K7:K21)</f>
        <v>8.3491613622754812E-10</v>
      </c>
      <c r="L23" s="19">
        <f>SUM(L7:L21)</f>
        <v>5594340</v>
      </c>
      <c r="N23" s="221">
        <f>(C23-Q23)/Q23</f>
        <v>7.2642161964881255E-2</v>
      </c>
      <c r="O23" s="128">
        <f>(D23-R23)/R23</f>
        <v>6.4179464470155503E-2</v>
      </c>
      <c r="Q23" s="127">
        <f>SUM(Q7:Q21)</f>
        <v>20231818</v>
      </c>
      <c r="R23" s="127">
        <v>3645.2392822388661</v>
      </c>
      <c r="S23" s="16"/>
      <c r="T23" s="25"/>
    </row>
    <row r="25" spans="1:20">
      <c r="A25" s="65" t="s">
        <v>392</v>
      </c>
      <c r="B25" s="174" t="str">
        <f>komm!C369</f>
        <v>Utbetales/trekkes ved 7. termin rammetilskudd i juli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/>
  </sheetViews>
  <sheetFormatPr baseColWidth="10" defaultColWidth="11.54296875" defaultRowHeight="14.5"/>
  <cols>
    <col min="1" max="1" width="23" style="30" customWidth="1"/>
    <col min="2" max="2" width="12.81640625" style="30" customWidth="1"/>
    <col min="3" max="4" width="13.81640625" style="30" customWidth="1"/>
    <col min="5" max="5" width="14.81640625" style="30" customWidth="1"/>
    <col min="6" max="6" width="11.54296875" style="30" bestFit="1" customWidth="1"/>
    <col min="7" max="8" width="12.1796875" style="30" customWidth="1"/>
    <col min="9" max="9" width="14.81640625" style="30" customWidth="1"/>
    <col min="10" max="12" width="14.54296875" style="30" customWidth="1"/>
    <col min="13" max="13" width="13.81640625" style="30" customWidth="1"/>
    <col min="14" max="14" width="11.54296875" style="30" bestFit="1" customWidth="1"/>
    <col min="15" max="15" width="12.453125" style="30" bestFit="1" customWidth="1"/>
    <col min="16" max="16" width="11.54296875" style="30"/>
    <col min="17" max="17" width="13.81640625" style="30" bestFit="1" customWidth="1"/>
    <col min="18" max="18" width="12.26953125" style="30" customWidth="1"/>
    <col min="19" max="16384" width="11.54296875" style="30"/>
  </cols>
  <sheetData>
    <row r="1" spans="1:17">
      <c r="A1" s="135" t="s">
        <v>425</v>
      </c>
      <c r="B1" s="264"/>
      <c r="C1" s="264"/>
      <c r="D1" s="130"/>
      <c r="E1" s="130"/>
      <c r="F1" s="264"/>
      <c r="G1" s="264"/>
      <c r="H1" s="130"/>
      <c r="I1" s="130"/>
      <c r="J1" s="264"/>
      <c r="K1" s="264"/>
      <c r="L1" s="158"/>
    </row>
    <row r="2" spans="1:17">
      <c r="A2" s="136"/>
      <c r="B2" s="134" t="s">
        <v>426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427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428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429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402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430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4"/>
      <c r="P7" s="164"/>
    </row>
    <row r="8" spans="1:17">
      <c r="A8" s="7" t="s">
        <v>431</v>
      </c>
      <c r="B8" s="29">
        <v>104847661</v>
      </c>
      <c r="C8" s="29">
        <v>109061725.594</v>
      </c>
      <c r="D8" s="29"/>
      <c r="E8" s="29"/>
      <c r="F8" s="29">
        <v>20742396</v>
      </c>
      <c r="G8" s="29">
        <v>21201261</v>
      </c>
      <c r="H8" s="29"/>
      <c r="I8" s="29"/>
      <c r="J8" s="29">
        <f t="shared" si="0"/>
        <v>125590057</v>
      </c>
      <c r="K8" s="29">
        <f t="shared" si="1"/>
        <v>130262986.594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432</v>
      </c>
      <c r="B9" s="29">
        <v>127895476</v>
      </c>
      <c r="C9" s="29">
        <v>132737375</v>
      </c>
      <c r="D9" s="29"/>
      <c r="E9" s="29"/>
      <c r="F9" s="29">
        <v>25309163</v>
      </c>
      <c r="G9" s="29">
        <v>25785293</v>
      </c>
      <c r="H9" s="29"/>
      <c r="I9" s="29"/>
      <c r="J9" s="29">
        <f t="shared" si="0"/>
        <v>153204639</v>
      </c>
      <c r="K9" s="29">
        <f t="shared" si="1"/>
        <v>158522668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433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434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" thickBot="1">
      <c r="A12" s="7" t="s">
        <v>435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436</v>
      </c>
      <c r="B13" s="29">
        <v>205956451.00000006</v>
      </c>
      <c r="C13" s="29">
        <v>209184111.13300014</v>
      </c>
      <c r="D13" s="29"/>
      <c r="E13" s="31" t="s">
        <v>30</v>
      </c>
      <c r="F13" s="29">
        <v>40808867</v>
      </c>
      <c r="G13" s="29">
        <v>40903622.478</v>
      </c>
      <c r="H13" s="29"/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437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438</v>
      </c>
      <c r="O14" s="192"/>
    </row>
    <row r="15" spans="1:17">
      <c r="A15" s="228" t="s">
        <v>439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440</v>
      </c>
      <c r="B16" s="223">
        <v>200725000</v>
      </c>
      <c r="C16" s="223">
        <v>220400000</v>
      </c>
      <c r="D16" s="169">
        <v>234095000</v>
      </c>
      <c r="E16" s="42">
        <f>D16*1000/$N$15</f>
        <v>41844.971882295322</v>
      </c>
      <c r="F16" s="225">
        <v>40265000</v>
      </c>
      <c r="G16" s="225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441</v>
      </c>
      <c r="B17" s="224">
        <v>204653000</v>
      </c>
      <c r="C17" s="224">
        <v>218400000</v>
      </c>
      <c r="D17" s="39"/>
      <c r="E17" s="42">
        <f>D17*1000/$N$15</f>
        <v>0</v>
      </c>
      <c r="F17" s="224">
        <v>40464000</v>
      </c>
      <c r="G17" s="224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3"/>
      <c r="E19" s="142"/>
      <c r="F19" s="140"/>
      <c r="G19" s="141"/>
      <c r="H19" s="233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442</v>
      </c>
      <c r="B22" s="264"/>
      <c r="C22" s="264"/>
      <c r="D22" s="264"/>
      <c r="E22" s="36"/>
      <c r="F22" s="264"/>
      <c r="G22" s="264"/>
      <c r="H22" s="130"/>
      <c r="I22" s="36"/>
      <c r="J22" s="264"/>
      <c r="K22" s="264"/>
      <c r="L22" s="264"/>
    </row>
    <row r="23" spans="1:19">
      <c r="A23" s="37" t="s">
        <v>443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427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428</v>
      </c>
      <c r="B25" s="38">
        <v>-1.6492121192155603E-3</v>
      </c>
      <c r="C25" s="38">
        <f t="shared" ref="C25:C30" si="5">(C4-B4)/B4</f>
        <v>2.1480154731716182E-2</v>
      </c>
      <c r="D25" s="38">
        <f>(D4-C4)/C4</f>
        <v>2.8184380763648032E-2</v>
      </c>
      <c r="E25" s="7"/>
      <c r="F25" s="38">
        <v>-3.8193152548046283E-2</v>
      </c>
      <c r="G25" s="38">
        <v>1.5416458155696647E-2</v>
      </c>
      <c r="H25" s="38">
        <f>(H4-G4)/G4</f>
        <v>3.3017825068237089E-3</v>
      </c>
      <c r="I25" s="7"/>
      <c r="J25" s="38">
        <v>-7.9003838977869945E-3</v>
      </c>
      <c r="K25" s="38">
        <f t="shared" ref="K25:K29" si="6">(K4-J4)/J4</f>
        <v>2.0474575944398037E-2</v>
      </c>
      <c r="L25" s="38">
        <f>(L4-K4)/K4</f>
        <v>2.4078405025717772E-2</v>
      </c>
      <c r="N25" s="146"/>
      <c r="O25"/>
      <c r="Q25" s="173"/>
      <c r="R25" s="32"/>
      <c r="S25" s="147"/>
    </row>
    <row r="26" spans="1:19">
      <c r="A26" s="7" t="s">
        <v>429</v>
      </c>
      <c r="B26" s="38">
        <v>3.8025412353021495E-2</v>
      </c>
      <c r="C26" s="38">
        <f t="shared" si="5"/>
        <v>2.3108501715274989E-2</v>
      </c>
      <c r="D26" s="38">
        <f>(D5-C5)/C5</f>
        <v>6.93516570671735E-2</v>
      </c>
      <c r="E26" s="7"/>
      <c r="F26" s="38">
        <v>1.5854519348921167E-2</v>
      </c>
      <c r="G26" s="38">
        <v>7.2073747194751261E-3</v>
      </c>
      <c r="H26" s="38">
        <f>(H5-G5)/G5</f>
        <v>5.966942393911049E-2</v>
      </c>
      <c r="I26" s="7"/>
      <c r="J26" s="38">
        <v>3.4291285792708973E-2</v>
      </c>
      <c r="K26" s="38">
        <f t="shared" si="6"/>
        <v>2.0478098027101044E-2</v>
      </c>
      <c r="L26" s="38">
        <f>(L5-K5)/K5</f>
        <v>6.7770826798570785E-2</v>
      </c>
      <c r="N26" s="146"/>
      <c r="O26"/>
      <c r="Q26" s="173"/>
      <c r="R26" s="173"/>
      <c r="S26" s="147"/>
    </row>
    <row r="27" spans="1:19">
      <c r="A27" s="7" t="s">
        <v>402</v>
      </c>
      <c r="B27" s="38">
        <v>3.0005878730073769E-2</v>
      </c>
      <c r="C27" s="38">
        <f t="shared" si="5"/>
        <v>2.2860961739472198E-2</v>
      </c>
      <c r="D27" s="38">
        <f>(D6-C6)/C6</f>
        <v>6.7614421020744039E-2</v>
      </c>
      <c r="E27" s="7"/>
      <c r="F27" s="38">
        <v>7.9884553471095254E-3</v>
      </c>
      <c r="G27" s="38">
        <v>7.1914245788855706E-3</v>
      </c>
      <c r="H27" s="38">
        <f>(H6-G6)/G6</f>
        <v>5.793509326934445E-2</v>
      </c>
      <c r="I27" s="7"/>
      <c r="J27" s="38">
        <v>2.6300359299116102E-2</v>
      </c>
      <c r="K27" s="38">
        <f t="shared" si="6"/>
        <v>2.027084196810721E-2</v>
      </c>
      <c r="L27" s="38">
        <f>(L6-K6)/K6</f>
        <v>6.6034972707792489E-2</v>
      </c>
      <c r="N27" s="146"/>
      <c r="Q27" s="173"/>
    </row>
    <row r="28" spans="1:19">
      <c r="A28" s="7" t="s">
        <v>430</v>
      </c>
      <c r="B28" s="38">
        <v>1.949113115538172E-2</v>
      </c>
      <c r="C28" s="38">
        <f t="shared" si="5"/>
        <v>4.334501995949714E-2</v>
      </c>
      <c r="D28" s="38">
        <f>(D7-C7)/C7</f>
        <v>8.0416809597936428E-2</v>
      </c>
      <c r="E28" s="7"/>
      <c r="F28" s="38">
        <v>1.6118349385184946E-3</v>
      </c>
      <c r="G28" s="38">
        <v>2.534794207137453E-2</v>
      </c>
      <c r="H28" s="38">
        <f>(H7-G7)/G7</f>
        <v>7.2642161964881255E-2</v>
      </c>
      <c r="I28" s="7"/>
      <c r="J28" s="38">
        <v>1.6493280336366191E-2</v>
      </c>
      <c r="K28" s="38">
        <f t="shared" si="6"/>
        <v>4.0371598103144488E-2</v>
      </c>
      <c r="L28" s="38">
        <f>(L7-K7)/K7</f>
        <v>7.9150855308698378E-2</v>
      </c>
      <c r="N28" s="146"/>
      <c r="Q28" s="173"/>
    </row>
    <row r="29" spans="1:19">
      <c r="A29" s="7" t="s">
        <v>431</v>
      </c>
      <c r="B29" s="38">
        <v>1.951924564666753E-2</v>
      </c>
      <c r="C29" s="38">
        <f t="shared" si="5"/>
        <v>4.0192261360985408E-2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3.7207798974085958E-2</v>
      </c>
      <c r="L29" s="38"/>
      <c r="N29" s="146"/>
    </row>
    <row r="30" spans="1:19">
      <c r="A30" s="7" t="s">
        <v>432</v>
      </c>
      <c r="B30" s="38">
        <v>2.3955005745479464E-2</v>
      </c>
      <c r="C30" s="38">
        <f t="shared" si="5"/>
        <v>3.7858250748447113E-2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3.4711931927857619E-2</v>
      </c>
      <c r="L30" s="38"/>
      <c r="N30" s="146"/>
    </row>
    <row r="31" spans="1:19">
      <c r="A31" s="7" t="s">
        <v>433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3.4022067245092061E-2</v>
      </c>
      <c r="L31" s="38"/>
      <c r="N31" s="146"/>
    </row>
    <row r="32" spans="1:19">
      <c r="A32" s="7" t="s">
        <v>434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3.2362946747035624E-2</v>
      </c>
      <c r="L32" s="38"/>
      <c r="N32" s="146"/>
    </row>
    <row r="33" spans="1:18">
      <c r="A33" s="7" t="s">
        <v>435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3.2192181375495239E-2</v>
      </c>
      <c r="L33" s="38"/>
      <c r="N33" s="146"/>
    </row>
    <row r="34" spans="1:18">
      <c r="A34" s="7" t="s">
        <v>436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1.3463867766863657E-2</v>
      </c>
      <c r="L34" s="38"/>
      <c r="N34" s="146"/>
    </row>
    <row r="35" spans="1:18">
      <c r="A35" s="39" t="s">
        <v>437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444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445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>(H44-G44)/G44</f>
        <v>3.4687994782125245E-3</v>
      </c>
      <c r="J44" s="32">
        <f t="shared" ref="J44:J56" si="8">B44+F44</f>
        <v>30057697</v>
      </c>
      <c r="K44" s="32">
        <f t="shared" ref="K44:K56" si="9">C44+G44</f>
        <v>30791777.281999998</v>
      </c>
      <c r="L44" s="32">
        <f t="shared" ref="L44:L56" si="10">D44+H44</f>
        <v>31559680.085000027</v>
      </c>
      <c r="M44" s="153">
        <f>(L44-K44)/K44</f>
        <v>2.4938567071570873E-2</v>
      </c>
      <c r="O44" s="147"/>
    </row>
    <row r="45" spans="1:18">
      <c r="A45" s="32" t="str">
        <f t="shared" ref="A45:A55" si="11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>(D45-C45)/C45</f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>(H45-G45)/G45</f>
        <v>-5.6130555006975332E-4</v>
      </c>
      <c r="J45" s="32">
        <f t="shared" si="8"/>
        <v>1476729</v>
      </c>
      <c r="K45" s="32">
        <f t="shared" si="9"/>
        <v>1388302.7180000022</v>
      </c>
      <c r="L45" s="32">
        <f>D45+H45</f>
        <v>1395244.914999973</v>
      </c>
      <c r="M45" s="153">
        <f>(L45-K45)/K45</f>
        <v>5.0004922629351307E-3</v>
      </c>
      <c r="O45" s="147"/>
    </row>
    <row r="46" spans="1:18">
      <c r="A46" s="32" t="str">
        <f t="shared" si="11"/>
        <v>Mars</v>
      </c>
      <c r="B46" s="32">
        <f t="shared" ref="B46" si="12">B5-B4</f>
        <v>34148104</v>
      </c>
      <c r="C46" s="32">
        <f t="shared" ref="C46:D55" si="13">C5-C4</f>
        <v>34980049</v>
      </c>
      <c r="D46" s="32">
        <f>D5-D4</f>
        <v>38512134.700999998</v>
      </c>
      <c r="E46" s="153">
        <f>(D46-C46)/C46</f>
        <v>0.10097429254601666</v>
      </c>
      <c r="F46" s="32">
        <f t="shared" ref="F46" si="14">F5-F4</f>
        <v>6752908</v>
      </c>
      <c r="G46" s="32">
        <f t="shared" ref="G46:H50" si="15">G5-G4</f>
        <v>6758649</v>
      </c>
      <c r="H46" s="32">
        <f>H5-H4</f>
        <v>7461255</v>
      </c>
      <c r="I46" s="153">
        <f>(H46-G46)/G46</f>
        <v>0.10395657475332717</v>
      </c>
      <c r="J46" s="32">
        <f t="shared" si="8"/>
        <v>40901012</v>
      </c>
      <c r="K46" s="32">
        <f t="shared" si="9"/>
        <v>41738698</v>
      </c>
      <c r="L46" s="32">
        <f>D46+H46</f>
        <v>45973389.700999998</v>
      </c>
      <c r="M46" s="153">
        <f>(L46-K46)/K46</f>
        <v>0.10145720647539119</v>
      </c>
      <c r="O46" s="147"/>
    </row>
    <row r="47" spans="1:18">
      <c r="A47" s="32" t="str">
        <f t="shared" si="11"/>
        <v>April</v>
      </c>
      <c r="B47" s="32">
        <f t="shared" ref="B47" si="16">B6-B5</f>
        <v>1756686</v>
      </c>
      <c r="C47" s="32">
        <f t="shared" si="13"/>
        <v>1781881</v>
      </c>
      <c r="D47" s="32">
        <f>D6-D5</f>
        <v>1794913.859999992</v>
      </c>
      <c r="E47" s="153">
        <f>(D47-C47)/C47</f>
        <v>7.3141023446526192E-3</v>
      </c>
      <c r="F47" s="32">
        <f t="shared" ref="F47" si="17">F6-F5</f>
        <v>336946</v>
      </c>
      <c r="G47" s="32">
        <f t="shared" si="15"/>
        <v>339178</v>
      </c>
      <c r="H47" s="32">
        <f>H6-H5</f>
        <v>337897</v>
      </c>
      <c r="I47" s="153">
        <f>(H47-G47)/G47</f>
        <v>-3.7767779749865852E-3</v>
      </c>
      <c r="J47" s="32">
        <f t="shared" si="8"/>
        <v>2093632</v>
      </c>
      <c r="K47" s="32">
        <f t="shared" si="9"/>
        <v>2121059</v>
      </c>
      <c r="L47" s="32">
        <f>D47+H47</f>
        <v>2132810.859999992</v>
      </c>
      <c r="M47" s="153">
        <f>(L47-K47)/K47</f>
        <v>5.5405625208878933E-3</v>
      </c>
      <c r="O47" s="147"/>
    </row>
    <row r="48" spans="1:18">
      <c r="A48" s="32" t="str">
        <f t="shared" si="11"/>
        <v>Mai</v>
      </c>
      <c r="B48" s="32">
        <f t="shared" ref="B48" si="18">B7-B6</f>
        <v>37487476</v>
      </c>
      <c r="C48" s="32">
        <f t="shared" si="13"/>
        <v>40386678</v>
      </c>
      <c r="D48" s="32">
        <f>D7-D6</f>
        <v>44449085.43900001</v>
      </c>
      <c r="E48" s="153">
        <f>(D48-C48)/C48</f>
        <v>0.10058780865809291</v>
      </c>
      <c r="F48" s="32">
        <f t="shared" ref="F48" si="19">F7-F6</f>
        <v>7412266</v>
      </c>
      <c r="G48" s="32">
        <f t="shared" si="15"/>
        <v>7823829</v>
      </c>
      <c r="H48" s="32">
        <f>H7-H6</f>
        <v>8574654</v>
      </c>
      <c r="I48" s="153">
        <f>(H48-G48)/G48</f>
        <v>9.5966437916779626E-2</v>
      </c>
      <c r="J48" s="32">
        <f t="shared" si="8"/>
        <v>44899742</v>
      </c>
      <c r="K48" s="32">
        <f t="shared" si="9"/>
        <v>48210507</v>
      </c>
      <c r="L48" s="32">
        <f t="shared" si="10"/>
        <v>53023739.43900001</v>
      </c>
      <c r="M48" s="153">
        <f>(L48-K48)/K48</f>
        <v>9.9837830765812333E-2</v>
      </c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0">B8-B7</f>
        <v>5150510</v>
      </c>
      <c r="C49" s="32">
        <f t="shared" si="13"/>
        <v>5043199.5939999968</v>
      </c>
      <c r="D49" s="32"/>
      <c r="E49" s="153"/>
      <c r="F49" s="32">
        <f t="shared" ref="F49" si="21">F8-F7</f>
        <v>1010735</v>
      </c>
      <c r="G49" s="32">
        <f t="shared" si="15"/>
        <v>969443</v>
      </c>
      <c r="H49" s="32"/>
      <c r="I49" s="153"/>
      <c r="J49" s="32">
        <f t="shared" si="8"/>
        <v>6161245</v>
      </c>
      <c r="K49" s="32">
        <f t="shared" si="9"/>
        <v>6012642.5939999968</v>
      </c>
      <c r="L49" s="32"/>
      <c r="M49" s="153"/>
      <c r="O49" s="147"/>
    </row>
    <row r="50" spans="1:16">
      <c r="A50" s="32" t="str">
        <f t="shared" si="11"/>
        <v>Juli</v>
      </c>
      <c r="B50" s="32">
        <f t="shared" ref="B50" si="22">B9-B8</f>
        <v>23047815</v>
      </c>
      <c r="C50" s="32">
        <f t="shared" si="13"/>
        <v>23675649.406000003</v>
      </c>
      <c r="D50" s="32">
        <f t="shared" si="13"/>
        <v>0</v>
      </c>
      <c r="E50" s="153"/>
      <c r="F50" s="32">
        <f t="shared" ref="F50" si="23">F9-F8</f>
        <v>4566767</v>
      </c>
      <c r="G50" s="32">
        <f t="shared" si="15"/>
        <v>4584032</v>
      </c>
      <c r="H50" s="32">
        <f t="shared" si="15"/>
        <v>0</v>
      </c>
      <c r="I50" s="153"/>
      <c r="J50" s="32">
        <f t="shared" si="8"/>
        <v>27614582</v>
      </c>
      <c r="K50" s="32">
        <f t="shared" si="9"/>
        <v>28259681.406000003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4">B10-B9</f>
        <v>2774159</v>
      </c>
      <c r="C51" s="32">
        <f t="shared" si="13"/>
        <v>2783149.0419999957</v>
      </c>
      <c r="D51" s="32">
        <f t="shared" si="13"/>
        <v>0</v>
      </c>
      <c r="E51" s="153"/>
      <c r="F51" s="32">
        <f t="shared" ref="F51" si="25">F10-F9</f>
        <v>548670</v>
      </c>
      <c r="G51" s="32">
        <f t="shared" ref="G51:H55" si="26">G10-G9</f>
        <v>547039</v>
      </c>
      <c r="H51" s="32">
        <f t="shared" si="26"/>
        <v>0</v>
      </c>
      <c r="I51" s="153"/>
      <c r="J51" s="32">
        <f t="shared" si="8"/>
        <v>3322829</v>
      </c>
      <c r="K51" s="32">
        <f t="shared" si="9"/>
        <v>3330188.0419999957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7">B11-B10</f>
        <v>36506867</v>
      </c>
      <c r="C52" s="32">
        <f t="shared" si="13"/>
        <v>37606830.169000059</v>
      </c>
      <c r="D52" s="32">
        <f t="shared" si="13"/>
        <v>0</v>
      </c>
      <c r="E52" s="153"/>
      <c r="F52" s="32">
        <f t="shared" ref="F52" si="28">F11-F10</f>
        <v>7219624</v>
      </c>
      <c r="G52" s="32">
        <f t="shared" si="26"/>
        <v>7275081</v>
      </c>
      <c r="H52" s="32">
        <f t="shared" si="26"/>
        <v>0</v>
      </c>
      <c r="I52" s="153"/>
      <c r="J52" s="32">
        <f t="shared" si="8"/>
        <v>43726491</v>
      </c>
      <c r="K52" s="32">
        <f t="shared" si="9"/>
        <v>44881911.169000059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29">B12-B11</f>
        <v>1330073</v>
      </c>
      <c r="C53" s="32">
        <f t="shared" si="13"/>
        <v>1345530.7889999449</v>
      </c>
      <c r="D53" s="32">
        <f t="shared" si="13"/>
        <v>0</v>
      </c>
      <c r="E53" s="153"/>
      <c r="F53" s="32">
        <f t="shared" ref="F53" si="30">F12-F11</f>
        <v>261625</v>
      </c>
      <c r="G53" s="32">
        <f t="shared" si="26"/>
        <v>263211</v>
      </c>
      <c r="H53" s="32">
        <f t="shared" si="26"/>
        <v>0</v>
      </c>
      <c r="I53" s="153"/>
      <c r="J53" s="32">
        <f t="shared" si="8"/>
        <v>1591698</v>
      </c>
      <c r="K53" s="32">
        <f t="shared" si="9"/>
        <v>1608741.7889999449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1">B13-B12</f>
        <v>37449876.00000006</v>
      </c>
      <c r="C54" s="32">
        <f t="shared" si="13"/>
        <v>34711226.133000135</v>
      </c>
      <c r="D54" s="32">
        <f t="shared" si="13"/>
        <v>0</v>
      </c>
      <c r="E54" s="153"/>
      <c r="F54" s="32">
        <f t="shared" ref="F54" si="32">F13-F12</f>
        <v>7469785</v>
      </c>
      <c r="G54" s="32">
        <f t="shared" si="26"/>
        <v>7032998.4780000001</v>
      </c>
      <c r="H54" s="32">
        <f t="shared" si="26"/>
        <v>0</v>
      </c>
      <c r="I54" s="153"/>
      <c r="J54" s="32">
        <f t="shared" si="8"/>
        <v>44919661.00000006</v>
      </c>
      <c r="K54" s="32">
        <f t="shared" si="9"/>
        <v>41744224.611000136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3">B14-B13</f>
        <v>4538382.9999999404</v>
      </c>
      <c r="C55" s="32">
        <f t="shared" si="13"/>
        <v>4160034.8440000415</v>
      </c>
      <c r="D55" s="32">
        <f t="shared" si="13"/>
        <v>0</v>
      </c>
      <c r="E55" s="153"/>
      <c r="F55" s="32">
        <f t="shared" ref="F55" si="34">F14-F13</f>
        <v>881990.86800000817</v>
      </c>
      <c r="G55" s="32">
        <f t="shared" si="26"/>
        <v>786348.52199999988</v>
      </c>
      <c r="H55" s="32">
        <f t="shared" si="26"/>
        <v>0</v>
      </c>
      <c r="I55" s="153"/>
      <c r="J55" s="32">
        <f t="shared" si="8"/>
        <v>5420373.8679999486</v>
      </c>
      <c r="K55" s="32">
        <f t="shared" si="9"/>
        <v>4946383.3660000414</v>
      </c>
      <c r="L55" s="32">
        <f t="shared" si="10"/>
        <v>0</v>
      </c>
      <c r="M55" s="153"/>
      <c r="O55" s="147"/>
    </row>
    <row r="56" spans="1:16">
      <c r="A56" s="155" t="s">
        <v>446</v>
      </c>
      <c r="B56" s="155">
        <f>SUM(B44:B55)</f>
        <v>210494834</v>
      </c>
      <c r="C56" s="155">
        <f>SUM(C44:C55)</f>
        <v>213344145.97700018</v>
      </c>
      <c r="D56" s="155">
        <f>SUM(D44:D55)</f>
        <v>112383364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21701501</v>
      </c>
      <c r="I56" s="156"/>
      <c r="J56" s="155">
        <f t="shared" si="8"/>
        <v>252185691.868</v>
      </c>
      <c r="K56" s="155">
        <f t="shared" si="9"/>
        <v>255034116.97700018</v>
      </c>
      <c r="L56" s="155">
        <f t="shared" si="10"/>
        <v>134084865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Anita Ekle Kildahl</cp:lastModifiedBy>
  <cp:revision/>
  <dcterms:created xsi:type="dcterms:W3CDTF">2019-11-19T09:55:59Z</dcterms:created>
  <dcterms:modified xsi:type="dcterms:W3CDTF">2025-06-17T12:13:52Z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