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siskyen-my.sharepoint.com/personal/anna_holm_vagsland_ks_no/Documents/"/>
    </mc:Choice>
  </mc:AlternateContent>
  <xr:revisionPtr revIDLastSave="0" documentId="8_{45EB5F9B-BBE4-4215-AAF3-17A75CBCE846}" xr6:coauthVersionLast="47" xr6:coauthVersionMax="47" xr10:uidLastSave="{00000000-0000-0000-0000-000000000000}"/>
  <workbookProtection workbookAlgorithmName="SHA-512" workbookHashValue="stmzO4DUQDEzdHmHu/4OcDBcRoCWnTzMswTS9ysgGf24nFFFAVDLoNr3U+qAPjZnCkvuD21SZW2uLukwUjYQhA==" workbookSaltValue="NK21/kewY1YstmQZAt4Xhg==" workbookSpinCount="100000" lockStructure="1"/>
  <bookViews>
    <workbookView xWindow="-120" yWindow="-120" windowWidth="29040" windowHeight="15840" xr2:uid="{13A55E8D-2096-4BA3-950C-21321256D1A0}"/>
  </bookViews>
  <sheets>
    <sheet name="Gevinstkalkulatoren" sheetId="2" r:id="rId1"/>
    <sheet name="Oppsummering" sheetId="3" r:id="rId2"/>
    <sheet name="Variabler som er lagt til grunn" sheetId="6" state="hidden" r:id="rId3"/>
    <sheet name="Skjules" sheetId="5" state="hidden" r:id="rId4"/>
  </sheets>
  <definedNames>
    <definedName name="_xlchart.v1.0" hidden="1">Skjules!$S$11:$S$13</definedName>
    <definedName name="_xlchart.v1.1" hidden="1">Skjules!$T$11:$T$13</definedName>
    <definedName name="_xlchart.v1.2" hidden="1">Skjules!$S$11:$S$13</definedName>
    <definedName name="_xlchart.v1.3" hidden="1">Skjules!$T$11:$T$13</definedName>
    <definedName name="_xlchart.v1.4" hidden="1">Skjules!$S$11:$S$13</definedName>
    <definedName name="_xlchart.v1.5" hidden="1">Skjules!$T$11:$T$13</definedName>
    <definedName name="_xlnm.Print_Area" localSheetId="1">Oppsummering!$A$1:$B$9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3" l="1"/>
  <c r="J24" i="2"/>
  <c r="B25" i="5"/>
  <c r="B22" i="5"/>
  <c r="J2" i="6" s="1"/>
  <c r="T12" i="5" s="1"/>
  <c r="S2" i="5"/>
  <c r="S3" i="5" s="1"/>
  <c r="T2" i="5"/>
  <c r="T3" i="5" s="1"/>
  <c r="U2" i="5"/>
  <c r="U3" i="5" s="1"/>
  <c r="V2" i="5"/>
  <c r="V3" i="5" s="1"/>
  <c r="W2" i="5"/>
  <c r="W3" i="5" s="1"/>
  <c r="X2" i="5"/>
  <c r="X3" i="5" s="1"/>
  <c r="Y2" i="5"/>
  <c r="Y3" i="5" s="1"/>
  <c r="Z2" i="5"/>
  <c r="Z3" i="5" s="1"/>
  <c r="AA2" i="5"/>
  <c r="AA3" i="5" s="1"/>
  <c r="AB2" i="5"/>
  <c r="AB3" i="5" s="1"/>
  <c r="AC2" i="5"/>
  <c r="AC3" i="5" s="1"/>
  <c r="AD2" i="5"/>
  <c r="AD3" i="5" s="1"/>
  <c r="AE2" i="5"/>
  <c r="AE3" i="5" s="1"/>
  <c r="AF2" i="5"/>
  <c r="AF3" i="5" s="1"/>
  <c r="AG2" i="5"/>
  <c r="AG3" i="5" s="1"/>
  <c r="AH2" i="5"/>
  <c r="AH3" i="5" s="1"/>
  <c r="AI2" i="5"/>
  <c r="AI3" i="5" s="1"/>
  <c r="AJ2" i="5"/>
  <c r="AJ3" i="5" s="1"/>
  <c r="AK2" i="5"/>
  <c r="AK3" i="5" s="1"/>
  <c r="AL2" i="5"/>
  <c r="AL3" i="5" s="1"/>
  <c r="AM2" i="5"/>
  <c r="AM3" i="5" s="1"/>
  <c r="AN2" i="5"/>
  <c r="AN3" i="5" s="1"/>
  <c r="AO2" i="5"/>
  <c r="AO3" i="5" s="1"/>
  <c r="AP2" i="5"/>
  <c r="AP3" i="5" s="1"/>
  <c r="R2" i="5"/>
  <c r="R3" i="5" s="1"/>
  <c r="B8" i="5" l="1"/>
  <c r="C2" i="5" s="1"/>
  <c r="Z5" i="5" s="1"/>
  <c r="C10" i="5"/>
  <c r="D11" i="5" s="1"/>
  <c r="D12" i="5" s="1"/>
  <c r="Q2" i="5"/>
  <c r="Q3" i="5" s="1"/>
  <c r="M11" i="5"/>
  <c r="M12" i="5" s="1"/>
  <c r="Q11" i="5"/>
  <c r="Q12" i="5" s="1"/>
  <c r="P11" i="5"/>
  <c r="P12" i="5" s="1"/>
  <c r="O11" i="5"/>
  <c r="O12" i="5" s="1"/>
  <c r="N11" i="5"/>
  <c r="N12" i="5" s="1"/>
  <c r="I11" i="5" l="1"/>
  <c r="I12" i="5" s="1"/>
  <c r="L11" i="5"/>
  <c r="L12" i="5" s="1"/>
  <c r="H11" i="5"/>
  <c r="H12" i="5" s="1"/>
  <c r="J11" i="5"/>
  <c r="J12" i="5" s="1"/>
  <c r="K11" i="5"/>
  <c r="K12" i="5" s="1"/>
  <c r="AP5" i="5"/>
  <c r="AJ5" i="5"/>
  <c r="U5" i="5"/>
  <c r="C11" i="5"/>
  <c r="C12" i="5" s="1"/>
  <c r="R5" i="5"/>
  <c r="AK5" i="5"/>
  <c r="AM5" i="5"/>
  <c r="X5" i="5"/>
  <c r="T5" i="5"/>
  <c r="Y5" i="5"/>
  <c r="AA5" i="5"/>
  <c r="S5" i="5"/>
  <c r="W5" i="5"/>
  <c r="AC5" i="5"/>
  <c r="AE5" i="5"/>
  <c r="AF5" i="5"/>
  <c r="V5" i="5"/>
  <c r="AG5" i="5"/>
  <c r="E11" i="5"/>
  <c r="E12" i="5" s="1"/>
  <c r="F11" i="5"/>
  <c r="F12" i="5" s="1"/>
  <c r="AI5" i="5"/>
  <c r="G11" i="5"/>
  <c r="G12" i="5" s="1"/>
  <c r="AN5" i="5"/>
  <c r="AD5" i="5"/>
  <c r="AO5" i="5"/>
  <c r="AH5" i="5"/>
  <c r="AB5" i="5"/>
  <c r="AL5" i="5"/>
  <c r="B3" i="5"/>
  <c r="B16" i="5"/>
  <c r="C3" i="5"/>
  <c r="B18" i="5" l="1"/>
  <c r="B19" i="5" s="1"/>
  <c r="K2" i="5"/>
  <c r="K3" i="5" s="1"/>
  <c r="M2" i="5"/>
  <c r="M3" i="5" s="1"/>
  <c r="N2" i="5"/>
  <c r="N3" i="5" s="1"/>
  <c r="O2" i="5"/>
  <c r="O3" i="5" s="1"/>
  <c r="P2" i="5"/>
  <c r="P3" i="5" s="1"/>
  <c r="B5" i="5" l="1"/>
  <c r="B4" i="5"/>
  <c r="I2" i="5"/>
  <c r="I3" i="5" s="1"/>
  <c r="J2" i="5"/>
  <c r="J3" i="5" s="1"/>
  <c r="G2" i="5"/>
  <c r="G3" i="5" s="1"/>
  <c r="H2" i="5"/>
  <c r="H3" i="5" s="1"/>
  <c r="F2" i="5"/>
  <c r="F3" i="5" s="1"/>
  <c r="E2" i="5"/>
  <c r="E3" i="5" s="1"/>
  <c r="L2" i="5"/>
  <c r="L3" i="5" s="1"/>
  <c r="D2" i="5"/>
  <c r="D3" i="5" s="1"/>
  <c r="AQ3" i="5" l="1"/>
  <c r="X4" i="5"/>
  <c r="Z4" i="5"/>
  <c r="AA4" i="5"/>
  <c r="W4" i="5"/>
  <c r="AI4" i="5"/>
  <c r="AG4" i="5"/>
  <c r="AJ4" i="5"/>
  <c r="AO4" i="5"/>
  <c r="AC4" i="5"/>
  <c r="AE4" i="5"/>
  <c r="R4" i="5"/>
  <c r="S4" i="5"/>
  <c r="AF4" i="5"/>
  <c r="AH4" i="5"/>
  <c r="AM4" i="5"/>
  <c r="U4" i="5"/>
  <c r="AL4" i="5"/>
  <c r="V4" i="5"/>
  <c r="AK4" i="5"/>
  <c r="AD4" i="5"/>
  <c r="AN4" i="5"/>
  <c r="AP4" i="5"/>
  <c r="Q4" i="5"/>
  <c r="Y4" i="5"/>
  <c r="AB4" i="5"/>
  <c r="T4" i="5"/>
  <c r="B6" i="5"/>
  <c r="AR3" i="5"/>
  <c r="C4" i="5"/>
  <c r="D4" i="5"/>
  <c r="E4" i="5"/>
  <c r="G4" i="5"/>
  <c r="F4" i="5"/>
  <c r="F5" i="5"/>
  <c r="N5" i="5"/>
  <c r="G5" i="5"/>
  <c r="O5" i="5"/>
  <c r="H5" i="5"/>
  <c r="P5" i="5"/>
  <c r="K5" i="5"/>
  <c r="D5" i="5"/>
  <c r="E5" i="5"/>
  <c r="I5" i="5"/>
  <c r="Q5" i="5"/>
  <c r="J5" i="5"/>
  <c r="C5" i="5"/>
  <c r="C6" i="5" s="1"/>
  <c r="L5" i="5"/>
  <c r="M5" i="5"/>
  <c r="T11" i="5" l="1"/>
  <c r="B14" i="5"/>
  <c r="B15" i="5"/>
  <c r="T13" i="5"/>
  <c r="S6" i="5"/>
  <c r="AJ6" i="5"/>
  <c r="AH6" i="5"/>
  <c r="AA6" i="5"/>
  <c r="R6" i="5"/>
  <c r="AK6" i="5"/>
  <c r="Z6" i="5"/>
  <c r="AC6" i="5"/>
  <c r="AO6" i="5"/>
  <c r="U6" i="5"/>
  <c r="AG6" i="5"/>
  <c r="Q6" i="5"/>
  <c r="Y6" i="5"/>
  <c r="X6" i="5"/>
  <c r="AE6" i="5"/>
  <c r="AL6" i="5"/>
  <c r="AB6" i="5"/>
  <c r="W6" i="5"/>
  <c r="V6" i="5"/>
  <c r="AI6" i="5"/>
  <c r="AN6" i="5"/>
  <c r="AF6" i="5"/>
  <c r="AM6" i="5"/>
  <c r="AD6" i="5"/>
  <c r="T6" i="5"/>
  <c r="AP6" i="5"/>
  <c r="P4" i="5"/>
  <c r="I4" i="5"/>
  <c r="J4" i="5"/>
  <c r="N4" i="5"/>
  <c r="K4" i="5"/>
  <c r="L4" i="5"/>
  <c r="O4" i="5"/>
  <c r="M4" i="5"/>
  <c r="H4" i="5"/>
  <c r="I6" i="5"/>
  <c r="P6" i="5"/>
  <c r="H6" i="5"/>
  <c r="O6" i="5"/>
  <c r="G6" i="5"/>
  <c r="N6" i="5"/>
  <c r="F6" i="5"/>
  <c r="D6" i="5"/>
  <c r="M6" i="5"/>
  <c r="E6" i="5"/>
  <c r="L6" i="5"/>
  <c r="K6" i="5"/>
  <c r="J6" i="5"/>
  <c r="B28" i="2" l="1"/>
  <c r="B30" i="2"/>
  <c r="B27" i="2"/>
  <c r="B26" i="2"/>
  <c r="S13" i="5"/>
  <c r="C7" i="5"/>
  <c r="B7" i="5"/>
  <c r="B20" i="5"/>
  <c r="B31" i="2" s="1"/>
  <c r="B17" i="5" l="1"/>
  <c r="B29" i="2" l="1"/>
  <c r="B5" i="3"/>
</calcChain>
</file>

<file path=xl/sharedStrings.xml><?xml version="1.0" encoding="utf-8"?>
<sst xmlns="http://schemas.openxmlformats.org/spreadsheetml/2006/main" count="60" uniqueCount="55">
  <si>
    <t>Variabler som er lagt til grunn:</t>
  </si>
  <si>
    <t>Verdi</t>
  </si>
  <si>
    <t xml:space="preserve">Beskrivelse </t>
  </si>
  <si>
    <t>Anslått verdi av en spart kundesentermedarbeider- og saksbehandlertime i norske kommuner</t>
  </si>
  <si>
    <r>
      <t xml:space="preserve">Lønnsstatistikken til Statistisk sentralbyrå for </t>
    </r>
    <r>
      <rPr>
        <b/>
        <sz val="12"/>
        <color theme="1"/>
        <rFont val="Calibri"/>
        <family val="2"/>
        <scheme val="minor"/>
      </rPr>
      <t>2023</t>
    </r>
    <r>
      <rPr>
        <sz val="12"/>
        <color theme="1"/>
        <rFont val="Calibri"/>
        <family val="2"/>
        <scheme val="minor"/>
      </rPr>
      <t xml:space="preserve"> tilsier at en gjennomsnittlig månedslønnen til en heltidsansatt kundesentermedarbeider i kommunal sektor er 47 140 kroner før skatt og en saksbehandler innen sosiale ytelser er 47 290 kroner før skatt. Det tilsvarer en gjennomsnittlig timeslønn på i overkant av 315 kr. Kommunen må i tillegg dekke pensjonsinnbetalinger, arbeidsgiveravgift og sosiale kostnader. For å finne den samlede prisen som kommunen betaler for arbeidskraften er det vanlig praksis å legge på 25 prosent på bruttolønnen. Dette gir en timelønn på 393,5 kroner. Siden dette fanger opp prisen norske kommuner i gjennomsnitt betaler for en time arbeid av en kundesentermedarbeider og saksbehandler innen sosiale ytelser, er det et godt anslag på kroneverdien av å frigjøre én time for disse ansattgruppene.</t>
    </r>
  </si>
  <si>
    <t>Diskonteringsrente til nåverdiberegninger</t>
  </si>
  <si>
    <t>Fyll inn verdi</t>
  </si>
  <si>
    <t>Grafisk illustrasjon av resultatene</t>
  </si>
  <si>
    <t xml:space="preserve">Besparelse i år 1 </t>
  </si>
  <si>
    <t>Diskonteringsrenten baseres på Finansdepartementets NOU for samfunnsøkonomiske analyser som sier at en reell risikojustert kalkulasjonsrente på 4 prosent er rimelig for virkninger de første 40 år fra analysetidspunktet.</t>
  </si>
  <si>
    <t>Antall år investeringen må gi gevinst for at det skal lønne seg</t>
  </si>
  <si>
    <t>Årlig besparelse av omskriving til klart språk (annuitet)</t>
  </si>
  <si>
    <t>Gevinst ved klart språk (nåverdi)</t>
  </si>
  <si>
    <t>PV</t>
  </si>
  <si>
    <t>Tabell til grafisk illustrasjon av det økonomiske bilde</t>
  </si>
  <si>
    <t>Årlig besparelse</t>
  </si>
  <si>
    <t>For å beregne antall periode som er nødvendig for at investeringen gir gevinst</t>
  </si>
  <si>
    <t xml:space="preserve">Antall perioder før investeringen gir gevinst </t>
  </si>
  <si>
    <t>Investeringskostnad til omskriving</t>
  </si>
  <si>
    <t xml:space="preserve">En krone investert gir </t>
  </si>
  <si>
    <t xml:space="preserve">Prosentvis reduksjon i antall misforståelser som må bli oppnådd for at det skal lønne seg </t>
  </si>
  <si>
    <t xml:space="preserve">Tekstlig oppsummering av resultatene </t>
  </si>
  <si>
    <t>For å beregne prosentvis reduksjon for at investeringen skal være lønnsom</t>
  </si>
  <si>
    <t>Total besparelse av omskriving til klart språk</t>
  </si>
  <si>
    <t>Investeringskostnad av omskriving til klart språk</t>
  </si>
  <si>
    <t>Skriv inn forutsetninger knyttet til teksten i de gule feltene</t>
  </si>
  <si>
    <t xml:space="preserve">Forutsetninger </t>
  </si>
  <si>
    <t xml:space="preserve">Antall timer det vil ta å skrive om teksten til klart språk </t>
  </si>
  <si>
    <t>Hva virksomheten kan få igjen for å investere i klart språk</t>
  </si>
  <si>
    <t>Tekniske forutsetninger</t>
  </si>
  <si>
    <t>Netto nåverdi</t>
  </si>
  <si>
    <t>år (perioder)</t>
  </si>
  <si>
    <t>Netto nåverdi (NPV)</t>
  </si>
  <si>
    <t xml:space="preserve"> </t>
  </si>
  <si>
    <t xml:space="preserve">Årlig lønn til timeslønn </t>
  </si>
  <si>
    <t>Fyll inn årlig lønn (valgfritt)</t>
  </si>
  <si>
    <r>
      <t>Antall henvendelser og/eller mangelfulle søknader pe</t>
    </r>
    <r>
      <rPr>
        <sz val="16"/>
        <rFont val="Calibri"/>
        <family val="2"/>
        <scheme val="minor"/>
      </rPr>
      <t xml:space="preserve">r år </t>
    </r>
  </si>
  <si>
    <t xml:space="preserve">Veiledende tekst </t>
  </si>
  <si>
    <t>Samlet besparelse</t>
  </si>
  <si>
    <t>Kostnader av omskriving</t>
  </si>
  <si>
    <t xml:space="preserve">Fra prosent til antall </t>
  </si>
  <si>
    <r>
      <t xml:space="preserve">Skriv inn hvor mange </t>
    </r>
    <r>
      <rPr>
        <b/>
        <i/>
        <sz val="16"/>
        <color theme="1"/>
        <rFont val="Calibri"/>
        <family val="2"/>
        <scheme val="minor"/>
      </rPr>
      <t>minutter</t>
    </r>
    <r>
      <rPr>
        <i/>
        <sz val="16"/>
        <color theme="1"/>
        <rFont val="Calibri"/>
        <family val="2"/>
        <scheme val="minor"/>
      </rPr>
      <t xml:space="preserve"> det i gjennomsnitt tar for virksomheten å svare på en henvendelse som følge av at teksten misforstås.</t>
    </r>
  </si>
  <si>
    <t>Antall minutter virksomheten i gjennomsnitt bruker per henvendelse / mangelfulle søknad</t>
  </si>
  <si>
    <t>Reduksjon i antall misforståelser som må bli oppnådd for at det skal lønne seg (antall)</t>
  </si>
  <si>
    <t>Oppsummering av resultatene fra gevinstkalkulatoren</t>
  </si>
  <si>
    <t>Resultater ved å omskrive teksten</t>
  </si>
  <si>
    <t>Gevinstkalkulator for klart språk</t>
  </si>
  <si>
    <r>
      <t>Kalkulatoren tar utgangspunkt i en gjennomsnittlig timelønn på 315 kroner. Dette tilsvarer en årlig lønn før skatt på 615 000 kroner. Hvis dere ønsker å endre på denne antagelsen, kan dere fylle inn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en annen</t>
    </r>
    <r>
      <rPr>
        <b/>
        <sz val="16"/>
        <color theme="1"/>
        <rFont val="Calibri"/>
        <family val="2"/>
        <scheme val="minor"/>
      </rPr>
      <t xml:space="preserve"> årslønn før skatt</t>
    </r>
    <r>
      <rPr>
        <sz val="16"/>
        <color theme="1"/>
        <rFont val="Calibri"/>
        <family val="2"/>
        <scheme val="minor"/>
      </rPr>
      <t xml:space="preserve"> i feltet til høyre. Lønnen bør være et omtrentlig gjennomsnitt av lønnen til ansatte som sparer tid på omskrivingen, og ansatte som jobber med klart språk i virksomheten. </t>
    </r>
  </si>
  <si>
    <r>
      <t xml:space="preserve">Anslå antall henvendelser og/eller mangelfulle søknader dere får </t>
    </r>
    <r>
      <rPr>
        <b/>
        <i/>
        <sz val="16"/>
        <color theme="1"/>
        <rFont val="Calibri"/>
        <family val="2"/>
        <scheme val="minor"/>
      </rPr>
      <t xml:space="preserve">årlig </t>
    </r>
    <r>
      <rPr>
        <i/>
        <sz val="16"/>
        <color theme="1"/>
        <rFont val="Calibri"/>
        <family val="2"/>
        <scheme val="minor"/>
      </rPr>
      <t>(før omskriving) og skriv dette inn i cellen til venstre.</t>
    </r>
  </si>
  <si>
    <t xml:space="preserve">Antatt reduksjon i antall henvendelser / mangelfulle søknader per år etter omskriving   </t>
  </si>
  <si>
    <t>Skriv inn hvor mange færre henvendelser eller mangelfulle søknader dere antar å få årlig som følge av færre misforståelser av teksten (etter omskrivingen).</t>
  </si>
  <si>
    <t>Antall år dere antar at omskrivingen til klart språk vil gi gevinster</t>
  </si>
  <si>
    <r>
      <t xml:space="preserve">Skriv inn hvor mange </t>
    </r>
    <r>
      <rPr>
        <b/>
        <i/>
        <sz val="16"/>
        <color theme="1"/>
        <rFont val="Calibri"/>
        <family val="2"/>
        <scheme val="minor"/>
      </rPr>
      <t>år</t>
    </r>
    <r>
      <rPr>
        <i/>
        <sz val="16"/>
        <color theme="1"/>
        <rFont val="Calibri"/>
        <family val="2"/>
        <scheme val="minor"/>
      </rPr>
      <t xml:space="preserve"> dere antar at omskrivingen vil gi gevinster (hvor lenge den nye teksten vil være i bruk). Dette vil normalt være mellom 1 og 10 år.</t>
    </r>
  </si>
  <si>
    <t>Denne oppsummeringen kan for eksempel kopieres og brukes i et saksfremlegg</t>
  </si>
  <si>
    <t>Versjon: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</si>
</sst>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kr&quot;\ #,##0;[Red]\-&quot;kr&quot;\ #,##0"/>
    <numFmt numFmtId="8" formatCode="&quot;kr&quot;\ #,##0.00;[Red]\-&quot;kr&quot;\ #,##0.00"/>
    <numFmt numFmtId="43" formatCode="_-* #,##0.00_-;\-* #,##0.00_-;_-* &quot;-&quot;??_-;_-@_-"/>
    <numFmt numFmtId="164" formatCode="&quot;kr&quot;\ #,##0"/>
    <numFmt numFmtId="165" formatCode="_-* #,##0_-;\-* #,##0_-;_-* &quot;-&quot;??_-;_-@_-"/>
    <numFmt numFmtId="166" formatCode="0.0\ %"/>
  </numFmts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A58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2">
    <xf numFmtId="0" fontId="0" fillId="0" borderId="0" xfId="0"/>
    <xf numFmtId="0" fontId="0" fillId="3" borderId="0" xfId="0" applyFill="1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vertical="center"/>
    </xf>
    <xf numFmtId="1" fontId="0" fillId="3" borderId="0" xfId="0" applyNumberFormat="1" applyFill="1"/>
    <xf numFmtId="164" fontId="7" fillId="0" borderId="6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0" fillId="0" borderId="6" xfId="0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8" xfId="0" applyBorder="1"/>
    <xf numFmtId="6" fontId="0" fillId="0" borderId="19" xfId="0" applyNumberFormat="1" applyBorder="1"/>
    <xf numFmtId="0" fontId="0" fillId="0" borderId="19" xfId="0" applyBorder="1"/>
    <xf numFmtId="0" fontId="0" fillId="0" borderId="9" xfId="0" applyBorder="1"/>
    <xf numFmtId="6" fontId="0" fillId="0" borderId="17" xfId="0" applyNumberFormat="1" applyBorder="1"/>
    <xf numFmtId="1" fontId="0" fillId="0" borderId="0" xfId="0" applyNumberFormat="1"/>
    <xf numFmtId="9" fontId="7" fillId="0" borderId="6" xfId="2" applyFont="1" applyBorder="1" applyAlignment="1">
      <alignment horizontal="center" vertical="center"/>
    </xf>
    <xf numFmtId="0" fontId="0" fillId="2" borderId="0" xfId="0" applyFill="1"/>
    <xf numFmtId="1" fontId="0" fillId="2" borderId="0" xfId="0" applyNumberFormat="1" applyFill="1"/>
    <xf numFmtId="0" fontId="0" fillId="3" borderId="0" xfId="0" applyFill="1" applyAlignment="1">
      <alignment vertical="top" wrapText="1"/>
    </xf>
    <xf numFmtId="0" fontId="0" fillId="6" borderId="0" xfId="0" applyFill="1"/>
    <xf numFmtId="1" fontId="0" fillId="6" borderId="0" xfId="0" applyNumberFormat="1" applyFill="1"/>
    <xf numFmtId="1" fontId="0" fillId="7" borderId="0" xfId="0" applyNumberFormat="1" applyFill="1"/>
    <xf numFmtId="0" fontId="0" fillId="0" borderId="5" xfId="0" applyBorder="1" applyAlignment="1">
      <alignment vertical="center"/>
    </xf>
    <xf numFmtId="0" fontId="7" fillId="0" borderId="0" xfId="0" applyFont="1" applyAlignment="1">
      <alignment vertical="center"/>
    </xf>
    <xf numFmtId="0" fontId="14" fillId="4" borderId="5" xfId="0" applyFont="1" applyFill="1" applyBorder="1" applyAlignment="1">
      <alignment vertical="top" wrapText="1"/>
    </xf>
    <xf numFmtId="9" fontId="0" fillId="0" borderId="0" xfId="0" applyNumberFormat="1"/>
    <xf numFmtId="0" fontId="0" fillId="0" borderId="7" xfId="0" applyBorder="1"/>
    <xf numFmtId="0" fontId="0" fillId="0" borderId="24" xfId="0" applyBorder="1"/>
    <xf numFmtId="1" fontId="0" fillId="0" borderId="24" xfId="0" applyNumberFormat="1" applyBorder="1"/>
    <xf numFmtId="0" fontId="0" fillId="0" borderId="18" xfId="0" applyBorder="1"/>
    <xf numFmtId="1" fontId="0" fillId="0" borderId="19" xfId="0" applyNumberFormat="1" applyBorder="1"/>
    <xf numFmtId="0" fontId="0" fillId="0" borderId="10" xfId="0" applyBorder="1"/>
    <xf numFmtId="1" fontId="0" fillId="0" borderId="10" xfId="0" applyNumberFormat="1" applyBorder="1"/>
    <xf numFmtId="1" fontId="0" fillId="0" borderId="17" xfId="0" applyNumberFormat="1" applyBorder="1"/>
    <xf numFmtId="0" fontId="7" fillId="0" borderId="7" xfId="0" applyFont="1" applyBorder="1" applyAlignment="1">
      <alignment vertical="center"/>
    </xf>
    <xf numFmtId="8" fontId="7" fillId="0" borderId="1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2" fontId="7" fillId="0" borderId="17" xfId="0" applyNumberFormat="1" applyFont="1" applyBorder="1" applyAlignment="1">
      <alignment vertical="center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left" vertical="top"/>
    </xf>
    <xf numFmtId="0" fontId="13" fillId="3" borderId="0" xfId="0" applyFont="1" applyFill="1" applyAlignment="1">
      <alignment horizontal="left" vertical="center" wrapText="1"/>
    </xf>
    <xf numFmtId="0" fontId="8" fillId="9" borderId="6" xfId="0" applyFont="1" applyFill="1" applyBorder="1" applyAlignment="1">
      <alignment horizontal="center" vertical="center"/>
    </xf>
    <xf numFmtId="9" fontId="0" fillId="0" borderId="0" xfId="2" applyFont="1"/>
    <xf numFmtId="166" fontId="15" fillId="0" borderId="19" xfId="0" applyNumberFormat="1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1" fontId="15" fillId="0" borderId="19" xfId="0" applyNumberFormat="1" applyFont="1" applyBorder="1" applyAlignment="1">
      <alignment vertical="center"/>
    </xf>
    <xf numFmtId="8" fontId="7" fillId="0" borderId="0" xfId="0" applyNumberFormat="1" applyFont="1" applyAlignment="1">
      <alignment vertical="center"/>
    </xf>
    <xf numFmtId="0" fontId="24" fillId="3" borderId="0" xfId="1" applyFont="1" applyFill="1" applyProtection="1"/>
    <xf numFmtId="0" fontId="17" fillId="8" borderId="11" xfId="0" applyFont="1" applyFill="1" applyBorder="1" applyAlignment="1" applyProtection="1">
      <alignment horizontal="center" vertical="center"/>
      <protection locked="0"/>
    </xf>
    <xf numFmtId="0" fontId="17" fillId="8" borderId="11" xfId="2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3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2" borderId="11" xfId="0" applyFont="1" applyFill="1" applyBorder="1" applyAlignment="1">
      <alignment horizontal="center" vertical="center"/>
    </xf>
    <xf numFmtId="164" fontId="0" fillId="3" borderId="0" xfId="0" applyNumberFormat="1" applyFill="1"/>
    <xf numFmtId="0" fontId="9" fillId="3" borderId="0" xfId="0" applyFont="1" applyFill="1" applyAlignment="1">
      <alignment vertical="center"/>
    </xf>
    <xf numFmtId="0" fontId="19" fillId="3" borderId="0" xfId="0" applyFont="1" applyFill="1"/>
    <xf numFmtId="164" fontId="19" fillId="3" borderId="0" xfId="0" applyNumberFormat="1" applyFont="1" applyFill="1" applyAlignment="1">
      <alignment horizontal="center" vertical="center"/>
    </xf>
    <xf numFmtId="0" fontId="0" fillId="4" borderId="4" xfId="0" applyFill="1" applyBorder="1"/>
    <xf numFmtId="0" fontId="0" fillId="4" borderId="0" xfId="0" applyFill="1"/>
    <xf numFmtId="0" fontId="0" fillId="4" borderId="5" xfId="0" applyFill="1" applyBorder="1"/>
    <xf numFmtId="0" fontId="6" fillId="4" borderId="4" xfId="0" applyFont="1" applyFill="1" applyBorder="1" applyAlignment="1">
      <alignment vertical="top"/>
    </xf>
    <xf numFmtId="0" fontId="14" fillId="4" borderId="5" xfId="0" applyFont="1" applyFill="1" applyBorder="1" applyAlignment="1" applyProtection="1">
      <alignment vertical="top" wrapText="1"/>
      <protection locked="0"/>
    </xf>
    <xf numFmtId="0" fontId="14" fillId="0" borderId="5" xfId="3" applyNumberFormat="1" applyFont="1" applyBorder="1" applyAlignment="1" applyProtection="1">
      <alignment vertical="top" wrapText="1"/>
      <protection locked="0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3" fillId="9" borderId="15" xfId="0" applyFont="1" applyFill="1" applyBorder="1" applyAlignment="1">
      <alignment horizontal="center" vertical="center"/>
    </xf>
    <xf numFmtId="0" fontId="23" fillId="9" borderId="12" xfId="0" applyFont="1" applyFill="1" applyBorder="1" applyAlignment="1">
      <alignment horizontal="center" vertical="center"/>
    </xf>
    <xf numFmtId="0" fontId="23" fillId="9" borderId="16" xfId="0" applyFont="1" applyFill="1" applyBorder="1" applyAlignment="1">
      <alignment horizontal="center" vertical="center"/>
    </xf>
    <xf numFmtId="0" fontId="23" fillId="9" borderId="20" xfId="0" applyFont="1" applyFill="1" applyBorder="1" applyAlignment="1">
      <alignment horizontal="center" vertical="center"/>
    </xf>
    <xf numFmtId="0" fontId="23" fillId="9" borderId="14" xfId="0" applyFont="1" applyFill="1" applyBorder="1" applyAlignment="1">
      <alignment horizontal="center" vertical="center"/>
    </xf>
    <xf numFmtId="0" fontId="23" fillId="9" borderId="21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 indent="1"/>
    </xf>
    <xf numFmtId="0" fontId="21" fillId="0" borderId="12" xfId="0" applyFont="1" applyBorder="1" applyAlignment="1">
      <alignment horizontal="left" vertical="center" wrapText="1" indent="1"/>
    </xf>
    <xf numFmtId="0" fontId="21" fillId="0" borderId="16" xfId="0" applyFont="1" applyBorder="1" applyAlignment="1">
      <alignment horizontal="left" vertical="center" wrapText="1" indent="1"/>
    </xf>
    <xf numFmtId="0" fontId="21" fillId="4" borderId="11" xfId="0" applyFont="1" applyFill="1" applyBorder="1" applyAlignment="1">
      <alignment horizontal="left" vertical="center" wrapText="1" indent="1"/>
    </xf>
    <xf numFmtId="0" fontId="21" fillId="4" borderId="12" xfId="0" applyFont="1" applyFill="1" applyBorder="1" applyAlignment="1">
      <alignment horizontal="left" vertical="center" wrapText="1" indent="1"/>
    </xf>
    <xf numFmtId="0" fontId="21" fillId="4" borderId="16" xfId="0" applyFont="1" applyFill="1" applyBorder="1" applyAlignment="1">
      <alignment horizontal="left" vertical="center" wrapText="1" indent="1"/>
    </xf>
    <xf numFmtId="0" fontId="18" fillId="2" borderId="11" xfId="0" applyFont="1" applyFill="1" applyBorder="1" applyAlignment="1">
      <alignment horizontal="left" vertical="center" indent="1"/>
    </xf>
    <xf numFmtId="0" fontId="18" fillId="2" borderId="12" xfId="0" applyFont="1" applyFill="1" applyBorder="1" applyAlignment="1">
      <alignment horizontal="left" vertical="center" indent="1"/>
    </xf>
    <xf numFmtId="0" fontId="18" fillId="2" borderId="16" xfId="0" applyFont="1" applyFill="1" applyBorder="1" applyAlignment="1">
      <alignment horizontal="left" vertical="center" indent="1"/>
    </xf>
    <xf numFmtId="165" fontId="17" fillId="8" borderId="11" xfId="3" applyNumberFormat="1" applyFont="1" applyFill="1" applyBorder="1" applyAlignment="1" applyProtection="1">
      <alignment horizontal="center" vertical="center"/>
      <protection locked="0"/>
    </xf>
    <xf numFmtId="165" fontId="17" fillId="8" borderId="12" xfId="3" applyNumberFormat="1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2" fillId="9" borderId="10" xfId="0" applyFont="1" applyFill="1" applyBorder="1" applyAlignment="1">
      <alignment horizontal="center" vertical="center"/>
    </xf>
    <xf numFmtId="0" fontId="12" fillId="9" borderId="23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 wrapText="1"/>
    </xf>
    <xf numFmtId="0" fontId="23" fillId="9" borderId="22" xfId="0" applyFont="1" applyFill="1" applyBorder="1" applyAlignment="1">
      <alignment horizontal="center" vertical="center"/>
    </xf>
    <xf numFmtId="0" fontId="23" fillId="9" borderId="10" xfId="0" applyFont="1" applyFill="1" applyBorder="1" applyAlignment="1">
      <alignment horizontal="center" vertical="center"/>
    </xf>
    <xf numFmtId="0" fontId="23" fillId="9" borderId="23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9" fillId="0" borderId="0" xfId="0" applyFont="1" applyAlignment="1" applyProtection="1">
      <alignment horizontal="left" vertical="center" wrapText="1" indent="2"/>
      <protection locked="0"/>
    </xf>
    <xf numFmtId="0" fontId="19" fillId="4" borderId="0" xfId="0" applyFont="1" applyFill="1" applyAlignment="1" applyProtection="1">
      <alignment horizontal="left" vertical="center" wrapText="1" indent="2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2" fillId="9" borderId="4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8" fillId="9" borderId="11" xfId="0" applyFont="1" applyFill="1" applyBorder="1" applyAlignment="1">
      <alignment horizontal="left" vertical="center"/>
    </xf>
    <xf numFmtId="0" fontId="8" fillId="9" borderId="12" xfId="0" applyFont="1" applyFill="1" applyBorder="1" applyAlignment="1">
      <alignment horizontal="left" vertical="center"/>
    </xf>
    <xf numFmtId="0" fontId="8" fillId="9" borderId="13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</cellXfs>
  <cellStyles count="5">
    <cellStyle name="Comma 2" xfId="4" xr:uid="{32F4BC95-4ACF-4E7F-8121-1C305620A1D5}"/>
    <cellStyle name="Hyperkobling" xfId="1" builtinId="8"/>
    <cellStyle name="Komma" xfId="3" builtinId="3"/>
    <cellStyle name="Normal" xfId="0" builtinId="0"/>
    <cellStyle name="Prosent" xfId="2" builtinId="5"/>
  </cellStyles>
  <dxfs count="0"/>
  <tableStyles count="0" defaultTableStyle="TableStyleMedium2" defaultPivotStyle="PivotStyleLight16"/>
  <colors>
    <mruColors>
      <color rgb="FF001A58"/>
      <color rgb="FFE09800"/>
      <color rgb="FFA2A3A3"/>
      <color rgb="FF8C9B00"/>
      <color rgb="FFA700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>
    <cx:title pos="t" align="ctr" overlay="0">
      <cx:tx>
        <cx:txData>
          <cx:v/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400"/>
          </a:pPr>
          <a:endParaRPr lang="en-US" sz="14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title>
    <cx:plotArea>
      <cx:plotAreaRegion/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800">
              <a:solidFill>
                <a:schemeClr val="tx1"/>
              </a:solidFill>
            </a:defRPr>
          </a:pPr>
          <a:endParaRPr lang="en-US" sz="1800" b="0" i="0" u="none" strike="noStrike" baseline="0">
            <a:solidFill>
              <a:schemeClr val="tx1"/>
            </a:solidFill>
            <a:latin typeface="Calibri" panose="020F0502020204030204"/>
          </a:endParaRPr>
        </a:p>
      </cx:txPr>
    </cx:title>
    <cx:plotArea>
      <cx:plotAreaRegion>
        <cx:series layoutId="waterfall" uniqueId="{5D91D742-4411-4F1F-9FC5-C72A1B577583}">
          <cx:dataPt idx="0">
            <cx:spPr>
              <a:solidFill>
                <a:srgbClr val="001A58"/>
              </a:solidFill>
            </cx:spPr>
          </cx:dataPt>
          <cx:dataPt idx="1">
            <cx:spPr>
              <a:solidFill>
                <a:srgbClr val="A2A3A3"/>
              </a:solidFill>
            </cx:spPr>
          </cx:dataPt>
          <cx:dataPt idx="2">
            <cx:spPr>
              <a:solidFill>
                <a:srgbClr val="E09800"/>
              </a:soli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800"/>
                </a:pPr>
                <a:endParaRPr lang="en-US" sz="18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</cx:dataLabels>
          <cx:dataId val="0"/>
          <cx:layoutPr>
            <cx:subtotals>
              <cx:idx val="2"/>
            </cx:subtotals>
          </cx:layoutPr>
        </cx:series>
      </cx:plotAreaRegion>
      <cx:axis id="0">
        <cx:catScaling gapWidth="0.5"/>
        <cx:majorTickMarks type="out"/>
        <cx:tickLabels/>
        <cx:spPr>
          <a:ln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800">
                <a:solidFill>
                  <a:schemeClr val="tx1"/>
                </a:solidFill>
              </a:defRPr>
            </a:pPr>
            <a:endParaRPr lang="en-US" sz="1800" b="0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txData>
              <cx:v>Norske kroner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sz="1800">
                  <a:solidFill>
                    <a:schemeClr val="tx1"/>
                  </a:solidFill>
                </a:defRPr>
              </a:pPr>
              <a:r>
                <a:rPr lang="en-US" sz="1800" b="0" i="0" u="none" strike="noStrike" baseline="0">
                  <a:solidFill>
                    <a:schemeClr val="tx1"/>
                  </a:solidFill>
                  <a:latin typeface="Calibri" panose="020F0502020204030204"/>
                </a:rPr>
                <a:t>Norske kroner</a:t>
              </a:r>
            </a:p>
          </cx:txPr>
        </cx:title>
        <cx:majorTickMarks type="out"/>
        <cx:tickLabels/>
        <cx:spPr>
          <a:ln>
            <a:solidFill>
              <a:schemeClr val="tx1"/>
            </a:solidFill>
          </a:ln>
        </cx:spPr>
        <cx:txPr>
          <a:bodyPr vertOverflow="overflow" horzOverflow="overflow" wrap="square" lIns="0" tIns="0" rIns="0" bIns="0"/>
          <a:lstStyle/>
          <a:p>
            <a:pPr algn="ctr" rtl="0">
              <a:defRPr sz="1800" b="0" i="0">
                <a:solidFill>
                  <a:schemeClr val="tx1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nb-NO" sz="1800">
              <a:solidFill>
                <a:schemeClr val="tx1"/>
              </a:solidFill>
            </a:endParaRPr>
          </a:p>
        </cx:txPr>
      </cx:axis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_xlchart.v1.3</cx:f>
      </cx:numDim>
    </cx:data>
  </cx:chartData>
  <cx:chart>
    <cx:plotArea>
      <cx:plotAreaRegion>
        <cx:series layoutId="waterfall" uniqueId="{5D91D742-4411-4F1F-9FC5-C72A1B577583}">
          <cx:dataPt idx="0">
            <cx:spPr>
              <a:solidFill>
                <a:srgbClr val="001A58"/>
              </a:solidFill>
            </cx:spPr>
          </cx:dataPt>
          <cx:dataPt idx="1">
            <cx:spPr>
              <a:solidFill>
                <a:srgbClr val="A2A3A3"/>
              </a:solidFill>
            </cx:spPr>
          </cx:dataPt>
          <cx:dataPt idx="2">
            <cx:spPr>
              <a:solidFill>
                <a:srgbClr val="E09800"/>
              </a:soli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200">
                    <a:solidFill>
                      <a:schemeClr val="tx1"/>
                    </a:solidFill>
                  </a:defRPr>
                </a:pPr>
                <a:endParaRPr lang="nb-NO" sz="1200" b="0" i="0" u="none" strike="noStrike" baseline="0">
                  <a:solidFill>
                    <a:schemeClr val="tx1"/>
                  </a:solidFill>
                  <a:latin typeface="Calibri" panose="020F0502020204030204"/>
                </a:endParaRPr>
              </a:p>
            </cx:txP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/>
                  </a:pPr>
                  <a:r>
                    <a:rPr lang="nb-NO" sz="1200" b="0" i="0" u="none" strike="noStrike" baseline="0">
                      <a:solidFill>
                        <a:schemeClr val="tx1"/>
                      </a:solidFill>
                      <a:latin typeface="Calibri" panose="020F0502020204030204"/>
                    </a:rPr>
                    <a:t>kr  0</a:t>
                  </a:r>
                </a:p>
              </cx:txPr>
            </cx:dataLabel>
          </cx:dataLabels>
          <cx:dataId val="0"/>
          <cx:layoutPr>
            <cx:subtotals>
              <cx:idx val="2"/>
            </cx:subtotals>
          </cx:layoutPr>
        </cx:series>
      </cx:plotAreaRegion>
      <cx:axis id="0">
        <cx:catScaling gapWidth="0.5"/>
        <cx:majorTickMarks type="out"/>
        <cx:tickLabels/>
        <cx:numFmt formatCode="# ##0,00" sourceLinked="0"/>
        <cx:spPr>
          <a:ln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>
                <a:solidFill>
                  <a:schemeClr val="tx1"/>
                </a:solidFill>
              </a:defRPr>
            </a:pPr>
            <a:endParaRPr lang="en-US" sz="1200" b="0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txData>
              <cx:v>Norske kroner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sz="1200">
                  <a:solidFill>
                    <a:schemeClr val="tx1"/>
                  </a:solidFill>
                </a:defRPr>
              </a:pPr>
              <a:r>
                <a:rPr lang="en-US" sz="1200" b="0" i="0" u="none" strike="noStrike" baseline="0">
                  <a:solidFill>
                    <a:schemeClr val="tx1"/>
                  </a:solidFill>
                  <a:latin typeface="Calibri" panose="020F0502020204030204"/>
                </a:rPr>
                <a:t>Norske kroner</a:t>
              </a:r>
            </a:p>
          </cx:txPr>
        </cx:title>
        <cx:majorTickMarks type="out"/>
        <cx:tickLabels/>
        <cx:numFmt formatCode="# ##0" sourceLinked="0"/>
        <cx:spPr>
          <a:ln>
            <a:solidFill>
              <a:schemeClr val="tx1"/>
            </a:solidFill>
          </a:ln>
        </cx:spPr>
        <cx:txPr>
          <a:bodyPr vertOverflow="overflow" horzOverflow="overflow" wrap="square" lIns="0" tIns="0" rIns="0" bIns="0"/>
          <a:lstStyle/>
          <a:p>
            <a:pPr algn="ctr" rtl="0">
              <a:defRPr sz="1200" b="0" i="0">
                <a:solidFill>
                  <a:schemeClr val="tx1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nb-NO" sz="1200">
              <a:solidFill>
                <a:schemeClr val="tx1"/>
              </a:solidFill>
            </a:endParaRPr>
          </a:p>
        </cx:txPr>
      </cx:axis>
    </cx:plotArea>
  </cx:chart>
  <cx:spPr>
    <a:ln>
      <a:noFill/>
    </a:ln>
  </cx:spPr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</cx:f>
      </cx:strDim>
      <cx:numDim type="val">
        <cx:f>_xlchart.v1.5</cx:f>
      </cx:numDim>
    </cx:data>
  </cx:chartData>
  <cx:chart>
    <cx:title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n-US" sz="14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title>
    <cx:plotArea>
      <cx:plotAreaRegion>
        <cx:series layoutId="waterfall" uniqueId="{5D91D742-4411-4F1F-9FC5-C72A1B577583}">
          <cx:dataPt idx="0">
            <cx:spPr>
              <a:solidFill>
                <a:srgbClr val="001A58"/>
              </a:solidFill>
            </cx:spPr>
          </cx:dataPt>
          <cx:dataPt idx="1">
            <cx:spPr>
              <a:solidFill>
                <a:srgbClr val="001A58">
                  <a:alpha val="60000"/>
                </a:srgbClr>
              </a:solidFill>
            </cx:spPr>
          </cx:dataPt>
          <cx:dataPt idx="2">
            <cx:spPr>
              <a:solidFill>
                <a:srgbClr val="70AD47">
                  <a:lumMod val="60000"/>
                  <a:lumOff val="40000"/>
                </a:srgbClr>
              </a:solidFill>
            </cx:spPr>
          </cx:dataPt>
          <cx:dataLabels/>
          <cx:dataId val="0"/>
          <cx:layoutPr>
            <cx:subtotals>
              <cx:idx val="2"/>
            </cx:subtotals>
          </cx:layoutPr>
        </cx:series>
      </cx:plotAreaRegion>
      <cx:axis id="0">
        <cx:catScaling gapWidth="0.5"/>
        <cx:tickLabels/>
      </cx:axis>
      <cx:axis id="1">
        <cx:valScaling/>
        <cx:title>
          <cx:tx>
            <cx:txData>
              <cx:v>Norske kroner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Norske kroner</a:t>
              </a:r>
            </a:p>
          </cx:txPr>
        </cx:title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2.xml"/><Relationship Id="rId2" Type="http://schemas.microsoft.com/office/2014/relationships/chartEx" Target="../charts/chartEx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31750</xdr:colOff>
      <xdr:row>1</xdr:row>
      <xdr:rowOff>212708</xdr:rowOff>
    </xdr:from>
    <xdr:to>
      <xdr:col>19</xdr:col>
      <xdr:colOff>529853</xdr:colOff>
      <xdr:row>5</xdr:row>
      <xdr:rowOff>1150</xdr:rowOff>
    </xdr:to>
    <xdr:pic>
      <xdr:nvPicPr>
        <xdr:cNvPr id="2" name="Picture 1" descr="KS - KS">
          <a:extLst>
            <a:ext uri="{FF2B5EF4-FFF2-40B4-BE49-F238E27FC236}">
              <a16:creationId xmlns:a16="http://schemas.microsoft.com/office/drawing/2014/main" id="{F9B4B639-1655-EEC9-57FB-74DF82C3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7000" y="212708"/>
          <a:ext cx="2215778" cy="1186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</xdr:row>
      <xdr:rowOff>4897</xdr:rowOff>
    </xdr:from>
    <xdr:to>
      <xdr:col>20</xdr:col>
      <xdr:colOff>0</xdr:colOff>
      <xdr:row>13</xdr:row>
      <xdr:rowOff>1167148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FCFAF4-31C8-4395-6227-58B2D071A747}"/>
            </a:ext>
          </a:extLst>
        </xdr:cNvPr>
        <xdr:cNvSpPr txBox="1"/>
      </xdr:nvSpPr>
      <xdr:spPr>
        <a:xfrm>
          <a:off x="0" y="1601341"/>
          <a:ext cx="19761021" cy="53613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Hvordan bruke kalkulatoren?</a:t>
          </a:r>
        </a:p>
        <a:p>
          <a:r>
            <a:rPr lang="nb-N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Kalkulatoren</a:t>
          </a:r>
          <a:r>
            <a:rPr lang="nb-NO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er et verktøy for å beregne gevinster og kostnader ved å omskrive </a:t>
          </a:r>
          <a:r>
            <a:rPr lang="nb-NO" sz="1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én konkret tekst. Fyll gjerne ut kalkulatoren flere ganger for å beregne den samlede gevinsten av flere tekster.</a:t>
          </a:r>
        </a:p>
        <a:p>
          <a:endParaRPr lang="nb-NO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Før dere tar kalkulatoren i bruk, bør dere</a:t>
          </a:r>
        </a:p>
        <a:p>
          <a:pPr lvl="1"/>
          <a:r>
            <a:rPr lang="nb-N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velge ut en aktuell tekst (for eksempel et søknadsskjema eller et brev) som ofte blir misforstått</a:t>
          </a:r>
        </a:p>
        <a:p>
          <a:pPr lvl="1"/>
          <a:r>
            <a:rPr lang="nb-N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undersøke hvor mange brukere som mottar teksten</a:t>
          </a:r>
        </a:p>
        <a:p>
          <a:pPr lvl="1"/>
          <a:r>
            <a:rPr lang="nb-N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anslå hvor mange mangelfulle søknader, henvendelser eller liknende dere får fordi teksten ikke forstås riktig</a:t>
          </a:r>
        </a:p>
        <a:p>
          <a:r>
            <a:rPr lang="nb-N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dere bruker mye tid på å følge opp misforståelser og uklarheter, kan det være store gevinster av å omskrive teksten til klart språk. Kalkulatoren fanger kun opp tidsbesparelser som følge av at færre brukere misforstår teksten. Sannsynligvis</a:t>
          </a:r>
          <a:r>
            <a:rPr lang="nb-NO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vil dere i</a:t>
          </a:r>
          <a:r>
            <a:rPr lang="nb-N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tillegg oppnå andre gevinster, for eksempel at brukerne</a:t>
          </a:r>
          <a:r>
            <a:rPr lang="nb-NO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sparer til og unngår frustrasjon, som igjen kan gi økt tillit til virksomheten.</a:t>
          </a:r>
          <a:r>
            <a:rPr lang="nb-N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nb-N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Fyll kun ut de gule feltene</a:t>
          </a:r>
          <a:r>
            <a:rPr lang="nb-N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Dere vurderer selv hvilke forutsetninger som skal legges til grunn for beregningene. Basert på informasjonen dere fyller ut, gjøres det automatiske beregninger. I tillegg får dere en oppsummering (i fanen «Oppsummering») som for eksempel kan brukes i et saksfremlegg. </a:t>
          </a:r>
        </a:p>
        <a:p>
          <a:endParaRPr lang="nb-NO" sz="1800" b="0" i="0" u="none">
            <a:solidFill>
              <a:sysClr val="windowText" lastClr="000000"/>
            </a:solidFill>
            <a:effectLst/>
            <a:latin typeface="Calibri" panose="020F0502020204030204" pitchFamily="34" charset="0"/>
          </a:endParaRPr>
        </a:p>
        <a:p>
          <a:r>
            <a:rPr lang="nb-NO" sz="1800" b="0" i="0" u="none">
              <a:solidFill>
                <a:sysClr val="windowText" lastClr="000000"/>
              </a:solidFill>
              <a:effectLst/>
              <a:latin typeface="Calibri" panose="020F0502020204030204" pitchFamily="34" charset="0"/>
            </a:rPr>
            <a:t>Gevinstkalkulatoren er utarbeidet av Menon Economics på oppdrag fra KS. Kalkulatoren er basert på FoU-prosjektet </a:t>
          </a:r>
          <a:r>
            <a:rPr lang="nb-NO" sz="1800" b="0" i="1" u="none">
              <a:solidFill>
                <a:sysClr val="windowText" lastClr="000000"/>
              </a:solidFill>
              <a:effectLst/>
              <a:latin typeface="Calibri" panose="020F0502020204030204" pitchFamily="34" charset="0"/>
            </a:rPr>
            <a:t>Gevinster av klart språk i norske kommuner</a:t>
          </a:r>
          <a:r>
            <a:rPr lang="nb-NO" sz="1800" b="0" i="0" u="none">
              <a:solidFill>
                <a:sysClr val="windowText" lastClr="000000"/>
              </a:solidFill>
              <a:effectLst/>
              <a:latin typeface="Calibri" panose="020F0502020204030204" pitchFamily="34" charset="0"/>
            </a:rPr>
            <a:t>. Prosjektet tallfestet økonomiske gevinster av at tekster ble skrevet om til klart språk. </a:t>
          </a:r>
          <a:r>
            <a:rPr lang="nb-NO" sz="1800" b="0" i="0">
              <a:solidFill>
                <a:srgbClr val="D13438"/>
              </a:solidFill>
              <a:effectLst/>
              <a:latin typeface="Calibri" panose="020F0502020204030204" pitchFamily="34" charset="0"/>
            </a:rPr>
            <a:t> </a:t>
          </a:r>
          <a:endParaRPr lang="nb-NO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du har spørsmål eller trenger hjelp, ta gjerne kontakt med </a:t>
          </a:r>
          <a:r>
            <a:rPr lang="nb-NO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KS:</a:t>
          </a:r>
          <a:r>
            <a:rPr lang="nb-NO" sz="1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marianne.bugge.nordberg@ks.no</a:t>
          </a:r>
          <a:r>
            <a:rPr lang="nb-NO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nb-NO" sz="1800" b="0" i="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5</xdr:col>
      <xdr:colOff>689738</xdr:colOff>
      <xdr:row>33</xdr:row>
      <xdr:rowOff>23930</xdr:rowOff>
    </xdr:from>
    <xdr:to>
      <xdr:col>17</xdr:col>
      <xdr:colOff>151238</xdr:colOff>
      <xdr:row>51</xdr:row>
      <xdr:rowOff>889533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2" name="Chart 11">
              <a:extLst>
                <a:ext uri="{FF2B5EF4-FFF2-40B4-BE49-F238E27FC236}">
                  <a16:creationId xmlns:a16="http://schemas.microsoft.com/office/drawing/2014/main" id="{F6C422C0-0D14-AB1E-E4D6-9664F601BF1D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94938" y="21150380"/>
              <a:ext cx="12558375" cy="523757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Diagrammet er ikke tilgjengelig i din versjon av Excel.
Hvis du redigerer denne figuren eller lagrer denne arbeidsboken i et annet filformat, blir diagrammet ødelagt for godt.</a:t>
              </a:r>
            </a:p>
          </xdr:txBody>
        </xdr:sp>
      </mc:Fallback>
    </mc:AlternateContent>
    <xdr:clientData/>
  </xdr:twoCellAnchor>
  <xdr:twoCellAnchor>
    <xdr:from>
      <xdr:col>1</xdr:col>
      <xdr:colOff>418878</xdr:colOff>
      <xdr:row>33</xdr:row>
      <xdr:rowOff>57624</xdr:rowOff>
    </xdr:from>
    <xdr:to>
      <xdr:col>19</xdr:col>
      <xdr:colOff>775290</xdr:colOff>
      <xdr:row>54</xdr:row>
      <xdr:rowOff>78637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7A487B6C-64F9-4F85-93A8-FE1137A5D1A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8878" y="21184074"/>
              <a:ext cx="18711087" cy="61265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Diagrammet er ikke tilgjengelig i din versjon av Excel.
Hvis du redigerer denne figuren eller lagrer denne arbeidsboken i et annet filformat, blir diagrammet ødelagt for godt.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5699171</xdr:colOff>
      <xdr:row>1</xdr:row>
      <xdr:rowOff>73535</xdr:rowOff>
    </xdr:from>
    <xdr:to>
      <xdr:col>1</xdr:col>
      <xdr:colOff>7285069</xdr:colOff>
      <xdr:row>2</xdr:row>
      <xdr:rowOff>30726</xdr:rowOff>
    </xdr:to>
    <xdr:pic>
      <xdr:nvPicPr>
        <xdr:cNvPr id="2" name="Picture 1" descr="KS - KS">
          <a:extLst>
            <a:ext uri="{FF2B5EF4-FFF2-40B4-BE49-F238E27FC236}">
              <a16:creationId xmlns:a16="http://schemas.microsoft.com/office/drawing/2014/main" id="{45D0C4F3-2C23-4ABE-8502-FA50D7730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558" y="196438"/>
          <a:ext cx="1585898" cy="735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737419</xdr:colOff>
      <xdr:row>8</xdr:row>
      <xdr:rowOff>41658</xdr:rowOff>
    </xdr:from>
    <xdr:to>
      <xdr:col>1</xdr:col>
      <xdr:colOff>6311449</xdr:colOff>
      <xdr:row>8</xdr:row>
      <xdr:rowOff>4065012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DCDCB8FD-E302-4AE2-871C-249F4CE1A30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7419" y="8918958"/>
              <a:ext cx="12070080" cy="402335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Diagrammet er ikke tilgjengelig i din versjon av Excel.
Hvis du redigerer denne figuren eller lagrer denne arbeidsboken i et annet filformat, blir diagrammet ødelagt for godt.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257174</xdr:colOff>
      <xdr:row>14</xdr:row>
      <xdr:rowOff>85725</xdr:rowOff>
    </xdr:from>
    <xdr:to>
      <xdr:col>20</xdr:col>
      <xdr:colOff>489584</xdr:colOff>
      <xdr:row>37</xdr:row>
      <xdr:rowOff>150494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51C72F7D-ADFC-F61A-3A61-CFFB53CF48E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735674" y="2781300"/>
              <a:ext cx="11224260" cy="464629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Diagrammet er ikke tilgjengelig i din versjon av Excel.
Hvis du redigerer denne figuren eller lagrer denne arbeidsboken i et annet filformat, blir diagrammet ødelagt for godt.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58F1E-ABC9-48B4-8050-EB7B2970E31A}">
  <sheetPr>
    <tabColor rgb="FF001A58"/>
  </sheetPr>
  <dimension ref="A1:XFC69"/>
  <sheetViews>
    <sheetView showGridLines="0" tabSelected="1" topLeftCell="B21" zoomScale="71" zoomScaleNormal="71" workbookViewId="0">
      <selection activeCell="B27" sqref="B27:T27"/>
    </sheetView>
  </sheetViews>
  <sheetFormatPr baseColWidth="10" defaultColWidth="3.7109375" defaultRowHeight="15" zeroHeight="1" x14ac:dyDescent="0.25"/>
  <cols>
    <col min="1" max="1" width="9.140625" style="1" hidden="1" customWidth="1"/>
    <col min="2" max="7" width="13.140625" style="1" customWidth="1"/>
    <col min="8" max="8" width="45.140625" style="1" customWidth="1"/>
    <col min="9" max="9" width="19.85546875" style="1" customWidth="1"/>
    <col min="10" max="19" width="13.140625" style="1" customWidth="1"/>
    <col min="20" max="20" width="22.140625" style="1" customWidth="1"/>
    <col min="21" max="21" width="30.140625" style="1" hidden="1" customWidth="1"/>
    <col min="22" max="22" width="9.140625" style="1" hidden="1" customWidth="1"/>
    <col min="23" max="23" width="10.85546875" style="1" hidden="1" customWidth="1"/>
    <col min="24" max="16383" width="0" style="1" hidden="1" customWidth="1"/>
    <col min="16384" max="16384" width="0.140625" style="1" hidden="1" customWidth="1"/>
  </cols>
  <sheetData>
    <row r="1" spans="1:20" ht="29.25" hidden="1" customHeight="1" thickBot="1" x14ac:dyDescent="0.3"/>
    <row r="2" spans="1:20" ht="28.5" customHeight="1" x14ac:dyDescent="0.25">
      <c r="B2" s="2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3"/>
    </row>
    <row r="3" spans="1:20" ht="2.25" customHeight="1" x14ac:dyDescent="0.25">
      <c r="B3" s="55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 s="56"/>
    </row>
    <row r="4" spans="1:20" ht="65.25" customHeight="1" x14ac:dyDescent="0.25">
      <c r="B4" s="70" t="s">
        <v>46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</row>
    <row r="5" spans="1:20" x14ac:dyDescent="0.25">
      <c r="B5" s="55" t="s">
        <v>54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56"/>
    </row>
    <row r="6" spans="1:20" x14ac:dyDescent="0.25">
      <c r="B6" s="55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56"/>
    </row>
    <row r="7" spans="1:20" ht="17.25" customHeight="1" x14ac:dyDescent="0.25">
      <c r="B7" s="55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56"/>
    </row>
    <row r="8" spans="1:20" ht="19.5" x14ac:dyDescent="0.25"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/>
      <c r="R8"/>
      <c r="S8"/>
      <c r="T8" s="56"/>
    </row>
    <row r="9" spans="1:20" x14ac:dyDescent="0.25">
      <c r="B9" s="4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/>
      <c r="R9"/>
      <c r="S9"/>
      <c r="T9" s="56"/>
    </row>
    <row r="10" spans="1:20" x14ac:dyDescent="0.25">
      <c r="B10" s="55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/>
      <c r="R10"/>
      <c r="S10"/>
      <c r="T10" s="56"/>
    </row>
    <row r="11" spans="1:20" x14ac:dyDescent="0.25">
      <c r="B11" s="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/>
      <c r="R11"/>
      <c r="S11"/>
      <c r="T11" s="56"/>
    </row>
    <row r="12" spans="1:20" x14ac:dyDescent="0.25">
      <c r="B12" s="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/>
      <c r="R12"/>
      <c r="S12"/>
      <c r="T12" s="56"/>
    </row>
    <row r="13" spans="1:20" ht="235.5" customHeight="1" x14ac:dyDescent="0.25">
      <c r="B13" s="4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/>
      <c r="R13"/>
      <c r="S13"/>
      <c r="T13" s="56"/>
    </row>
    <row r="14" spans="1:20" ht="102" customHeight="1" x14ac:dyDescent="0.25">
      <c r="B14" s="4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/>
      <c r="R14"/>
      <c r="S14"/>
      <c r="T14" s="56"/>
    </row>
    <row r="15" spans="1:20" ht="35.450000000000003" customHeight="1" x14ac:dyDescent="0.25">
      <c r="B15" s="4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96" t="s">
        <v>35</v>
      </c>
      <c r="P15" s="96"/>
      <c r="Q15" s="96"/>
      <c r="R15" s="96"/>
      <c r="S15" s="96"/>
      <c r="T15" s="97"/>
    </row>
    <row r="16" spans="1:20" s="91" customFormat="1" ht="106.5" customHeight="1" x14ac:dyDescent="0.25">
      <c r="A16" s="1"/>
      <c r="B16" s="93" t="s">
        <v>47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5"/>
      <c r="P16" s="92"/>
      <c r="Q16" s="92"/>
      <c r="R16" s="92"/>
      <c r="S16" s="92"/>
      <c r="T16" s="92"/>
    </row>
    <row r="17" spans="2:32" ht="13.15" customHeight="1" x14ac:dyDescent="0.25">
      <c r="B17" s="4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/>
      <c r="R17"/>
      <c r="S17"/>
      <c r="T17" s="56"/>
    </row>
    <row r="18" spans="2:32" ht="61.5" customHeight="1" x14ac:dyDescent="0.25">
      <c r="B18" s="73" t="s">
        <v>25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5"/>
    </row>
    <row r="19" spans="2:32" ht="23.25" customHeight="1" x14ac:dyDescent="0.25">
      <c r="B19" s="79" t="s">
        <v>26</v>
      </c>
      <c r="C19" s="80"/>
      <c r="D19" s="80"/>
      <c r="E19" s="80"/>
      <c r="F19" s="80"/>
      <c r="G19" s="80"/>
      <c r="H19" s="81"/>
      <c r="I19" s="59" t="s">
        <v>6</v>
      </c>
      <c r="J19" s="88" t="s">
        <v>37</v>
      </c>
      <c r="K19" s="89"/>
      <c r="L19" s="89"/>
      <c r="M19" s="89"/>
      <c r="N19" s="89"/>
      <c r="O19" s="89"/>
      <c r="P19" s="89"/>
      <c r="Q19" s="89"/>
      <c r="R19" s="89"/>
      <c r="S19" s="89"/>
      <c r="T19" s="90"/>
    </row>
    <row r="20" spans="2:32" ht="63.75" customHeight="1" x14ac:dyDescent="0.25">
      <c r="B20" s="102" t="s">
        <v>36</v>
      </c>
      <c r="C20" s="103"/>
      <c r="D20" s="103"/>
      <c r="E20" s="103"/>
      <c r="F20" s="103"/>
      <c r="G20" s="103"/>
      <c r="H20" s="104"/>
      <c r="I20" s="52"/>
      <c r="J20" s="85" t="s">
        <v>48</v>
      </c>
      <c r="K20" s="86"/>
      <c r="L20" s="86"/>
      <c r="M20" s="86"/>
      <c r="N20" s="86"/>
      <c r="O20" s="86"/>
      <c r="P20" s="86"/>
      <c r="Q20" s="86"/>
      <c r="R20" s="86"/>
      <c r="S20" s="86"/>
      <c r="T20" s="87"/>
    </row>
    <row r="21" spans="2:32" ht="63" customHeight="1" x14ac:dyDescent="0.25">
      <c r="B21" s="102" t="s">
        <v>42</v>
      </c>
      <c r="C21" s="103"/>
      <c r="D21" s="103"/>
      <c r="E21" s="103"/>
      <c r="F21" s="103"/>
      <c r="G21" s="103"/>
      <c r="H21" s="104"/>
      <c r="I21" s="52"/>
      <c r="J21" s="82" t="s">
        <v>41</v>
      </c>
      <c r="K21" s="83"/>
      <c r="L21" s="83"/>
      <c r="M21" s="83"/>
      <c r="N21" s="83"/>
      <c r="O21" s="83"/>
      <c r="P21" s="83"/>
      <c r="Q21" s="83"/>
      <c r="R21" s="83"/>
      <c r="S21" s="83"/>
      <c r="T21" s="84"/>
      <c r="W21" s="60"/>
    </row>
    <row r="22" spans="2:32" ht="57.75" customHeight="1" x14ac:dyDescent="0.25">
      <c r="B22" s="102" t="s">
        <v>49</v>
      </c>
      <c r="C22" s="103"/>
      <c r="D22" s="103"/>
      <c r="E22" s="103"/>
      <c r="F22" s="103"/>
      <c r="G22" s="103"/>
      <c r="H22" s="104"/>
      <c r="I22" s="53"/>
      <c r="J22" s="82" t="s">
        <v>50</v>
      </c>
      <c r="K22" s="83"/>
      <c r="L22" s="83"/>
      <c r="M22" s="83"/>
      <c r="N22" s="83"/>
      <c r="O22" s="83"/>
      <c r="P22" s="83"/>
      <c r="Q22" s="83"/>
      <c r="R22" s="83"/>
      <c r="S22" s="83"/>
      <c r="T22" s="84"/>
    </row>
    <row r="23" spans="2:32" ht="64.5" customHeight="1" x14ac:dyDescent="0.25">
      <c r="B23" s="102" t="s">
        <v>51</v>
      </c>
      <c r="C23" s="103"/>
      <c r="D23" s="103"/>
      <c r="E23" s="103"/>
      <c r="F23" s="103"/>
      <c r="G23" s="103"/>
      <c r="H23" s="104"/>
      <c r="I23" s="52"/>
      <c r="J23" s="82" t="s">
        <v>52</v>
      </c>
      <c r="K23" s="83"/>
      <c r="L23" s="83"/>
      <c r="M23" s="83"/>
      <c r="N23" s="83"/>
      <c r="O23" s="83"/>
      <c r="P23" s="83"/>
      <c r="Q23" s="83"/>
      <c r="R23" s="83"/>
      <c r="S23" s="83"/>
      <c r="T23" s="84"/>
    </row>
    <row r="24" spans="2:32" ht="156" customHeight="1" x14ac:dyDescent="0.25">
      <c r="B24" s="102" t="s">
        <v>27</v>
      </c>
      <c r="C24" s="103"/>
      <c r="D24" s="103"/>
      <c r="E24" s="103"/>
      <c r="F24" s="103"/>
      <c r="G24" s="103"/>
      <c r="H24" s="104"/>
      <c r="I24" s="52"/>
      <c r="J24" s="82" t="str">
        <f>"Skriv inn antall timer dere vil bruke på å skrive om teksten til klart språk (inkludert brukertesting, kvalitetssikring og forankring). Timeanslaget brukes for å beregne kostnader av omskrivingen. "&amp;CHAR(10)&amp;CHAR(10)&amp;"Eksempel: En fagperson, en jurist og en språkekspert skriver om teksten i løpet av to skriveverksteder som varer i to timer hver (tilsvarer 12 timer)."&amp;" I tillegg brukertester to av dem den nye teksten og bruker tre timer hver (tilsvarer 6 timer). Språkeksperten bruker èn time på å justere teksten etter brukertesten."&amp;" Juristen bruker èn time på å gå gjennom teksten til slutt. I dette eksempelet fyller dere inn 20 timer. "</f>
        <v xml:space="preserve">Skriv inn antall timer dere vil bruke på å skrive om teksten til klart språk (inkludert brukertesting, kvalitetssikring og forankring). Timeanslaget brukes for å beregne kostnader av omskrivingen. 
Eksempel: En fagperson, en jurist og en språkekspert skriver om teksten i løpet av to skriveverksteder som varer i to timer hver (tilsvarer 12 timer). I tillegg brukertester to av dem den nye teksten og bruker tre timer hver (tilsvarer 6 timer). Språkeksperten bruker èn time på å justere teksten etter brukertesten. Juristen bruker èn time på å gå gjennom teksten til slutt. I dette eksempelet fyller dere inn 20 timer. </v>
      </c>
      <c r="K24" s="83"/>
      <c r="L24" s="83"/>
      <c r="M24" s="83"/>
      <c r="N24" s="83"/>
      <c r="O24" s="83"/>
      <c r="P24" s="83"/>
      <c r="Q24" s="83"/>
      <c r="R24" s="83"/>
      <c r="S24" s="83"/>
      <c r="T24" s="84"/>
      <c r="V24" s="61"/>
      <c r="W24" s="61"/>
      <c r="X24" s="61"/>
    </row>
    <row r="25" spans="2:32" ht="51" customHeight="1" x14ac:dyDescent="0.25">
      <c r="B25" s="76" t="s">
        <v>45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8"/>
      <c r="U25" s="61"/>
      <c r="Y25" s="61"/>
      <c r="Z25" s="61"/>
    </row>
    <row r="26" spans="2:32" s="62" customFormat="1" ht="57" customHeight="1" x14ac:dyDescent="0.35">
      <c r="B26" s="105" t="str">
        <f>IFERROR(IF(Skjules!B15&lt;0,CHAR(149)&amp;" Omskrivingen er ikke lønnsom og tapet illustreres i grafen under.",CHAR(149)&amp;" Ved å omskrive denne teksten til klart språk kan vi forvente å spare "&amp;SUBSTITUTE(TEXT(Skjules!B14,"# ##0"),";"," ")&amp;" kroner årlig. Omskrivingen forventes å føre til færre misforståelser og dermed færre henvendelser. Dette gir gevinster i form av redusert tidsbruk for ansatte."),"")</f>
        <v/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</row>
    <row r="27" spans="2:32" s="62" customFormat="1" ht="63" customHeight="1" x14ac:dyDescent="0.35">
      <c r="B27" s="105" t="str">
        <f>IFERROR(IF(Skjules!B15&lt;0,"",IF(I24="","",CHAR(149)&amp;" Investeringskostnaden ved å omskrive teksten til klart språk er anslått til "&amp;SUBSTITUTE(TEXT(Skjules!B16,"# ##0"),";"," ")&amp;" kroner. Denne kostnaden omfatter tiden vi bruker på å skrive om teksten (inkludert brukertesting, kvalitetssikring og forankring). Dette er en engangskostnad. ")),"")</f>
        <v/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63"/>
    </row>
    <row r="28" spans="2:32" s="62" customFormat="1" ht="57" customHeight="1" x14ac:dyDescent="0.35">
      <c r="B28" s="105" t="str">
        <f>IFERROR(IF(Skjules!B15&lt;0,"",IF(I24="","",CHAR(149)&amp;" Virksomheten kan få igjen "&amp;SUBSTITUTE(TEXT(Skjules!$B$15,"# ##0"),";"," ")&amp;" kroner hvis teksten brukes i "&amp;I23&amp;" år. Dette er netto nåverdien av omskrivingen da investeringskostnaden er inkludert i beregningen.")),"")</f>
        <v/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63"/>
    </row>
    <row r="29" spans="2:32" s="62" customFormat="1" ht="46.5" customHeight="1" x14ac:dyDescent="0.35">
      <c r="B29" s="105" t="str">
        <f>IFERROR(IF(Skjules!B15&lt;0,"",IF(I24="","",CHAR(149)&amp;" For at investeringen skal være lønnsom, må virksomheten få gevinster av omskrivingen i minst "&amp;CHOOSE(Skjules!B17+1,"null","ett","to","tre","fire","fem","seks","syv","åtte","ni","ti","elleve","tolv","tretten","fjorten","femten","seksten","sytten","atten","nitten","tyve","tjueen","tjue-to","tjue-tre","tjue-fire","tjue-fem","tjue-seks","tjue-syv","tjue-åtte","tjue-ni","tretti","tretten","tretti-en","tretti-to","tretti-tre","tretti-fire","tretti-fem","tretti-seks","tretti-syv","tretti-åtte","tretti-ni","førti")&amp;" år.  ")),"")</f>
        <v/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</row>
    <row r="30" spans="2:32" s="62" customFormat="1" ht="46.5" customHeight="1" x14ac:dyDescent="0.35">
      <c r="B30" s="106" t="str">
        <f>IFERROR(IF(Skjules!B15&lt;0,"",IFERROR(CHAR(149)&amp;" For at investeringen skal være lønnsom, må virksomheten få en nedgang på minst "&amp;ROUND(Skjules!B19,0)&amp;" misforståelser per år.","")),"")</f>
        <v/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</row>
    <row r="31" spans="2:32" s="62" customFormat="1" ht="63" customHeight="1" x14ac:dyDescent="0.35">
      <c r="B31" s="105" t="str">
        <f>IFERROR(IF(Skjules!B15&lt;0,"",IFERROR(CHAR(149)&amp;" 1 krone investert i omskriving av teksten forventes å gi "&amp;ROUND(Skjules!B20,0)&amp;" kroner tilbake. Denne verdien illustrerer hvor mye virksomheten får igjen for hver krone investert i klart språk. Hvis tallet er over 1 krone, betyr det at investeringen er lønnsom for virksomheten. "&amp;"Hvis tallet er under 1 krone, betyr det at investeringen ikke gir tilstrekkelig verdi tilbake. ","")),"")</f>
        <v/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W31" s="98"/>
      <c r="X31" s="98"/>
      <c r="Y31" s="98"/>
      <c r="Z31" s="98"/>
      <c r="AA31" s="98"/>
      <c r="AB31" s="98"/>
      <c r="AC31" s="98"/>
      <c r="AD31" s="98"/>
      <c r="AE31" s="98"/>
      <c r="AF31" s="98"/>
    </row>
    <row r="32" spans="2:32" ht="51.75" customHeight="1" x14ac:dyDescent="0.25">
      <c r="B32" s="99" t="s">
        <v>7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1"/>
    </row>
    <row r="33" spans="2:20" ht="23.25" customHeight="1" x14ac:dyDescent="0.25">
      <c r="B33" s="4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/>
      <c r="R33"/>
      <c r="S33"/>
      <c r="T33" s="56"/>
    </row>
    <row r="34" spans="2:20" x14ac:dyDescent="0.25">
      <c r="B34" s="4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/>
      <c r="R34"/>
      <c r="S34"/>
      <c r="T34" s="56"/>
    </row>
    <row r="35" spans="2:20" x14ac:dyDescent="0.25">
      <c r="B35" s="5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56"/>
    </row>
    <row r="36" spans="2:20" x14ac:dyDescent="0.25">
      <c r="B36" s="55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56"/>
    </row>
    <row r="37" spans="2:20" x14ac:dyDescent="0.25">
      <c r="B37" s="55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56"/>
    </row>
    <row r="38" spans="2:20" x14ac:dyDescent="0.25">
      <c r="B38" s="55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56"/>
    </row>
    <row r="39" spans="2:20" x14ac:dyDescent="0.25">
      <c r="B39" s="55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56"/>
    </row>
    <row r="40" spans="2:20" x14ac:dyDescent="0.25">
      <c r="B40" s="55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56"/>
    </row>
    <row r="41" spans="2:20" x14ac:dyDescent="0.25">
      <c r="B41" s="55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56"/>
    </row>
    <row r="42" spans="2:20" x14ac:dyDescent="0.25">
      <c r="B42" s="55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56"/>
    </row>
    <row r="43" spans="2:20" x14ac:dyDescent="0.25">
      <c r="B43" s="55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56"/>
    </row>
    <row r="44" spans="2:20" x14ac:dyDescent="0.25">
      <c r="B44" s="55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56"/>
    </row>
    <row r="45" spans="2:20" x14ac:dyDescent="0.25">
      <c r="B45" s="5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56"/>
    </row>
    <row r="46" spans="2:20" x14ac:dyDescent="0.25">
      <c r="B46" s="55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56"/>
    </row>
    <row r="47" spans="2:20" x14ac:dyDescent="0.25">
      <c r="B47" s="55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 s="56"/>
    </row>
    <row r="48" spans="2:20" x14ac:dyDescent="0.25">
      <c r="B48" s="55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 s="56"/>
    </row>
    <row r="49" spans="2:33" x14ac:dyDescent="0.25">
      <c r="B49" s="55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 s="56"/>
    </row>
    <row r="50" spans="2:33" x14ac:dyDescent="0.25"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6"/>
    </row>
    <row r="51" spans="2:33" ht="89.25" customHeight="1" x14ac:dyDescent="0.25"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6"/>
    </row>
    <row r="52" spans="2:33" ht="106.5" customHeight="1" x14ac:dyDescent="0.25"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6"/>
    </row>
    <row r="53" spans="2:33" x14ac:dyDescent="0.25">
      <c r="B53" s="67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6"/>
    </row>
    <row r="54" spans="2:33" x14ac:dyDescent="0.25">
      <c r="B5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</row>
    <row r="55" spans="2:33" x14ac:dyDescent="0.25">
      <c r="B5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</row>
    <row r="57" spans="2:33" ht="54" hidden="1" customHeight="1" x14ac:dyDescent="0.25">
      <c r="B57" s="51"/>
    </row>
    <row r="61" spans="2:33" hidden="1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2:33" hidden="1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9" spans="2:20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</sheetData>
  <sheetProtection algorithmName="SHA-512" hashValue="UENPwSQJ5wD83ZUg+zBFHUOmi23gLMunwLHVwj2ql5dz55cOo8iTYlLfjew2GBak5ocEsguuU4t4u8tzrab1EQ==" saltValue="62WnEvm5jtu++lGdelgfJg==" spinCount="100000" sheet="1" objects="1" scenarios="1" selectLockedCells="1"/>
  <mergeCells count="26">
    <mergeCell ref="W31:AF31"/>
    <mergeCell ref="B32:T32"/>
    <mergeCell ref="B20:H20"/>
    <mergeCell ref="B21:H21"/>
    <mergeCell ref="B22:H22"/>
    <mergeCell ref="B23:H23"/>
    <mergeCell ref="B24:H24"/>
    <mergeCell ref="B28:T28"/>
    <mergeCell ref="B31:T31"/>
    <mergeCell ref="B26:T26"/>
    <mergeCell ref="B27:T27"/>
    <mergeCell ref="B29:T29"/>
    <mergeCell ref="B30:T30"/>
    <mergeCell ref="J22:T22"/>
    <mergeCell ref="B4:T4"/>
    <mergeCell ref="B18:T18"/>
    <mergeCell ref="B25:T25"/>
    <mergeCell ref="B19:H19"/>
    <mergeCell ref="J24:T24"/>
    <mergeCell ref="J23:T23"/>
    <mergeCell ref="J21:T21"/>
    <mergeCell ref="J20:T20"/>
    <mergeCell ref="J19:T19"/>
    <mergeCell ref="O16:XFD16"/>
    <mergeCell ref="B16:N16"/>
    <mergeCell ref="O15:T15"/>
  </mergeCell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AAC97-C448-4DF9-90F6-5EEFBCE2BF17}">
  <sheetPr>
    <tabColor rgb="FFE09800"/>
  </sheetPr>
  <dimension ref="A1:N9"/>
  <sheetViews>
    <sheetView showGridLines="0" zoomScale="93" zoomScaleNormal="93" workbookViewId="0">
      <selection activeCell="B5" sqref="B5"/>
    </sheetView>
  </sheetViews>
  <sheetFormatPr baseColWidth="10" defaultColWidth="0" defaultRowHeight="15" zeroHeight="1" x14ac:dyDescent="0.25"/>
  <cols>
    <col min="1" max="1" width="97.42578125" style="1" customWidth="1"/>
    <col min="2" max="2" width="112.85546875" style="1" customWidth="1"/>
    <col min="3" max="3" width="61.140625" style="1" hidden="1" customWidth="1"/>
    <col min="4" max="14" width="0" style="1" hidden="1" customWidth="1"/>
    <col min="15" max="16384" width="9.140625" style="1" hidden="1"/>
  </cols>
  <sheetData>
    <row r="1" spans="1:14" ht="9.75" customHeight="1" x14ac:dyDescent="0.25">
      <c r="A1" s="2"/>
      <c r="B1" s="3"/>
    </row>
    <row r="2" spans="1:14" ht="61.5" customHeight="1" x14ac:dyDescent="0.25">
      <c r="A2" s="107" t="s">
        <v>21</v>
      </c>
      <c r="B2" s="10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4.6" customHeight="1" x14ac:dyDescent="0.25">
      <c r="A3" s="4"/>
      <c r="B3" s="23"/>
    </row>
    <row r="4" spans="1:14" ht="52.9" customHeight="1" x14ac:dyDescent="0.25">
      <c r="A4" s="113" t="s">
        <v>53</v>
      </c>
      <c r="B4" s="114"/>
    </row>
    <row r="5" spans="1:14" ht="370.5" x14ac:dyDescent="0.25">
      <c r="A5" s="43" t="s">
        <v>44</v>
      </c>
      <c r="B5" s="68" t="str">
        <f>IFERROR(IF(Skjules!B15&lt;0, " Omskrivingen er ikke lønnsom og tapet illustreres i grafen under.","Ved å omskrive teksten til klart språk forventes virksomheten å spare "&amp; SUBSTITUTE(TEXT(Skjules!B14,"# ##0"),";"," ") &amp;" kroner årlig. Omskrivingen forventes å føre til færre misforståelser, som gjør at virksomheten får færre henvendelser. Dette gir gevinster i form av redusert tidsbruk for ansatte. "&amp;"De anslåtte investeringskostnadene er "&amp;SUBSTITUTE(TEXT(ROUND(Skjules!B16,-3),"# ##0"),";"," ")&amp;" kroner og inkluderer tiden det vil ta å skrive om teksten til klart språk."&amp;CHAR(10)&amp;CHAR(10)&amp; "Ettersom vi antar at besparelsen har en effekt i "&amp;Gevinstkalkulatoren!I23&amp;" år, vil nåverdien av investeringen være på "&amp; SUBSTITUTE(TEXT(Skjules!B15,"# ##0"),";"," ")&amp;" kroner. Det vil si at vi får tilbake "&amp; SUBSTITUTE(TEXT(ROUND(Skjules!B20,0),"# ##0"),";"," ")&amp;" kroner for hver krone vi har investert. For at omskrivingen skal være lønnsom, må antall misforståelser reduseres med "&amp;SUBSTITUTE(TEXT(ROUND(Skjules!B19,0),"# ##0"),";"," ")&amp;" stykker årlig eller gi gevinster i minst "&amp;Skjules!B17&amp;" år. "&amp;CHAR(10)&amp;CHAR(10)&amp; "Vi forutsetter "&amp;CHAR(10)&amp;CHAR(149)&amp;" at virksomheten mottar "&amp;Gevinstkalkulatoren!I20&amp;" henvendelser per år som følge av at teksten misforstås "&amp;CHAR(10)&amp;CHAR(149)&amp;" at vi i gjennomsnitt må bruke "&amp;Gevinstkalkulatoren!I21&amp;" minutter på en slik henvendelse "&amp;CHAR(10)&amp;CHAR(149)&amp;" at virksomheten får "&amp;Gevinstkalkulatoren!I22&amp;" færre henvendelser hvis vi skriver om teksten til klart språk "&amp;CHAR(10)&amp;CHAR(149)&amp;" at omskrivingen vil gi gevinster i "&amp;Gevinstkalkulatoren!I23&amp;" år "&amp;CHAR(10)&amp;CHAR(10)&amp; "Det er grunn til å tro at omskrivingen også bidrar til gevinster for brukerne i form av spart tid og mindre frustrasjon. På sikt kan det bidra til økt tillit."),"")</f>
        <v/>
      </c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ht="33.75" customHeight="1" x14ac:dyDescent="0.25">
      <c r="A6" s="43"/>
      <c r="B6" s="25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4" ht="108.6" customHeight="1" x14ac:dyDescent="0.25">
      <c r="A7" s="42" t="s">
        <v>29</v>
      </c>
      <c r="B7" s="69" t="str">
        <f xml:space="preserve"> "Penger i dag er mer verdt enn det samme kronebeløpet på et tidspunkt i fremtiden. Vi har derfor tatt utgangspunkt i en diskonteringsrente på " &amp; (ROUND('Variabler som er lagt til grunn'!J3*100, 2)) &amp; " prosent i beregningene. Det er også lagt inn en kostnad per time på " &amp; ROUND('Variabler som er lagt til grunn'!J2,0) &amp; " kroner. Denne timekostnaden inkluderer sosiale ytelser og en arbeidsgiveravgift på 25 prosent."</f>
        <v>Penger i dag er mer verdt enn det samme kronebeløpet på et tidspunkt i fremtiden. Vi har derfor tatt utgangspunkt i en diskonteringsrente på 4 prosent i beregningene. Det er også lagt inn en kostnad per time på 394 kroner. Denne timekostnaden inkluderer sosiale ytelser og en arbeidsgiveravgift på 25 prosent.</v>
      </c>
      <c r="C7" s="19"/>
    </row>
    <row r="8" spans="1:14" ht="39.6" customHeight="1" x14ac:dyDescent="0.25">
      <c r="A8" s="110" t="s">
        <v>7</v>
      </c>
      <c r="B8" s="111"/>
    </row>
    <row r="9" spans="1:14" ht="320.45" customHeight="1" x14ac:dyDescent="0.25">
      <c r="A9" s="109"/>
      <c r="B9" s="109"/>
    </row>
  </sheetData>
  <sheetProtection algorithmName="SHA-512" hashValue="+ZCNHTcuXmQ6NlJT2tZQY8bsaFW37vAh68YQN9wMFA+ETIrl3qjHyKRTKYfMm1f/FmvRgb2n8XLcgaTGnV6isA==" saltValue="gXnh594l6YTtRcIeP4mXHw==" spinCount="100000" sheet="1" scenarios="1" selectLockedCells="1"/>
  <mergeCells count="5">
    <mergeCell ref="A2:B2"/>
    <mergeCell ref="A9:B9"/>
    <mergeCell ref="A8:B8"/>
    <mergeCell ref="C5:L5"/>
    <mergeCell ref="A4:B4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89DD4-7AB8-42D5-B625-B02364A8A4DA}">
  <dimension ref="A1:S13"/>
  <sheetViews>
    <sheetView topLeftCell="I1" zoomScale="64" workbookViewId="0">
      <selection activeCell="K2" sqref="K2:S2"/>
    </sheetView>
  </sheetViews>
  <sheetFormatPr baseColWidth="10" defaultColWidth="9.140625" defaultRowHeight="15" x14ac:dyDescent="0.25"/>
  <cols>
    <col min="1" max="8" width="9.140625" style="1"/>
    <col min="9" max="9" width="31.140625" style="1" customWidth="1"/>
    <col min="10" max="10" width="13.7109375" style="1" customWidth="1"/>
    <col min="11" max="18" width="9.140625" style="1"/>
    <col min="19" max="19" width="29.7109375" style="1" customWidth="1"/>
    <col min="20" max="16384" width="9.140625" style="1"/>
  </cols>
  <sheetData>
    <row r="1" spans="1:19" ht="31.5" customHeigh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9"/>
      <c r="J1" s="45" t="s">
        <v>1</v>
      </c>
      <c r="K1" s="117" t="s">
        <v>2</v>
      </c>
      <c r="L1" s="118"/>
      <c r="M1" s="118"/>
      <c r="N1" s="118"/>
      <c r="O1" s="118"/>
      <c r="P1" s="118"/>
      <c r="Q1" s="118"/>
      <c r="R1" s="118"/>
      <c r="S1" s="119"/>
    </row>
    <row r="2" spans="1:19" ht="161.25" customHeight="1" x14ac:dyDescent="0.25">
      <c r="A2" s="9" t="s">
        <v>3</v>
      </c>
      <c r="B2" s="8"/>
      <c r="C2" s="8"/>
      <c r="D2" s="8"/>
      <c r="E2" s="8"/>
      <c r="F2" s="8"/>
      <c r="G2" s="8"/>
      <c r="H2" s="8"/>
      <c r="I2" s="8"/>
      <c r="J2" s="6">
        <f>IF(OR(ISBLANK(Skjules!B22), Skjules!B22=0), Skjules!B23, Skjules!B22)</f>
        <v>393.5</v>
      </c>
      <c r="K2" s="115" t="s">
        <v>4</v>
      </c>
      <c r="L2" s="115"/>
      <c r="M2" s="115"/>
      <c r="N2" s="115"/>
      <c r="O2" s="115"/>
      <c r="P2" s="115"/>
      <c r="Q2" s="115"/>
      <c r="R2" s="115"/>
      <c r="S2" s="115"/>
    </row>
    <row r="3" spans="1:19" ht="122.25" customHeight="1" x14ac:dyDescent="0.25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6">
        <v>0.04</v>
      </c>
      <c r="K3" s="115" t="s">
        <v>9</v>
      </c>
      <c r="L3" s="115"/>
      <c r="M3" s="115"/>
      <c r="N3" s="115"/>
      <c r="O3" s="115"/>
      <c r="P3" s="115"/>
      <c r="Q3" s="115"/>
      <c r="R3" s="115"/>
      <c r="S3" s="115"/>
    </row>
    <row r="13" spans="1:19" x14ac:dyDescent="0.25">
      <c r="I13" s="1" t="s">
        <v>33</v>
      </c>
    </row>
  </sheetData>
  <mergeCells count="5">
    <mergeCell ref="K2:S2"/>
    <mergeCell ref="K3:S3"/>
    <mergeCell ref="A3:I3"/>
    <mergeCell ref="A1:I1"/>
    <mergeCell ref="K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737EA-1FFD-4EA9-B7F3-12D4BC712525}">
  <dimension ref="A1:AR47"/>
  <sheetViews>
    <sheetView zoomScale="70" workbookViewId="0">
      <selection activeCell="B15" sqref="B15"/>
    </sheetView>
  </sheetViews>
  <sheetFormatPr baseColWidth="10" defaultColWidth="9.140625" defaultRowHeight="15" x14ac:dyDescent="0.25"/>
  <cols>
    <col min="1" max="1" width="90" customWidth="1"/>
    <col min="2" max="3" width="56.28515625" customWidth="1"/>
    <col min="4" max="4" width="36.85546875" customWidth="1"/>
    <col min="5" max="12" width="12.5703125" bestFit="1" customWidth="1"/>
    <col min="13" max="17" width="9.5703125" bestFit="1" customWidth="1"/>
    <col min="18" max="18" width="13.5703125" customWidth="1"/>
    <col min="19" max="19" width="26.42578125" customWidth="1"/>
    <col min="20" max="20" width="14.140625" customWidth="1"/>
    <col min="21" max="42" width="9.5703125" bestFit="1" customWidth="1"/>
    <col min="43" max="43" width="22.85546875" customWidth="1"/>
  </cols>
  <sheetData>
    <row r="1" spans="1:44" x14ac:dyDescent="0.25">
      <c r="A1" s="17" t="s">
        <v>31</v>
      </c>
      <c r="B1" s="17">
        <v>0</v>
      </c>
      <c r="C1" s="17">
        <v>1</v>
      </c>
      <c r="D1" s="17">
        <v>2</v>
      </c>
      <c r="E1" s="17">
        <v>3</v>
      </c>
      <c r="F1" s="17">
        <v>4</v>
      </c>
      <c r="G1" s="17">
        <v>5</v>
      </c>
      <c r="H1" s="17">
        <v>6</v>
      </c>
      <c r="I1" s="17">
        <v>7</v>
      </c>
      <c r="J1" s="17">
        <v>8</v>
      </c>
      <c r="K1" s="17">
        <v>9</v>
      </c>
      <c r="L1" s="17">
        <v>10</v>
      </c>
      <c r="M1" s="17">
        <v>11</v>
      </c>
      <c r="N1" s="17">
        <v>12</v>
      </c>
      <c r="O1" s="17">
        <v>13</v>
      </c>
      <c r="P1" s="17">
        <v>14</v>
      </c>
      <c r="Q1" s="17">
        <v>15</v>
      </c>
      <c r="R1" s="17">
        <v>16</v>
      </c>
      <c r="S1" s="17">
        <v>17</v>
      </c>
      <c r="T1" s="17">
        <v>18</v>
      </c>
      <c r="U1" s="17">
        <v>19</v>
      </c>
      <c r="V1" s="17">
        <v>20</v>
      </c>
      <c r="W1" s="17">
        <v>21</v>
      </c>
      <c r="X1" s="17">
        <v>22</v>
      </c>
      <c r="Y1" s="17">
        <v>23</v>
      </c>
      <c r="Z1" s="17">
        <v>24</v>
      </c>
      <c r="AA1" s="17">
        <v>25</v>
      </c>
      <c r="AB1" s="17">
        <v>26</v>
      </c>
      <c r="AC1" s="17">
        <v>27</v>
      </c>
      <c r="AD1" s="17">
        <v>28</v>
      </c>
      <c r="AE1" s="17">
        <v>29</v>
      </c>
      <c r="AF1" s="17">
        <v>30</v>
      </c>
      <c r="AG1" s="17">
        <v>31</v>
      </c>
      <c r="AH1" s="17">
        <v>32</v>
      </c>
      <c r="AI1" s="17">
        <v>33</v>
      </c>
      <c r="AJ1" s="17">
        <v>34</v>
      </c>
      <c r="AK1" s="17">
        <v>35</v>
      </c>
      <c r="AL1" s="17">
        <v>36</v>
      </c>
      <c r="AM1" s="17">
        <v>37</v>
      </c>
      <c r="AN1" s="17">
        <v>38</v>
      </c>
      <c r="AO1" s="17">
        <v>39</v>
      </c>
      <c r="AP1" s="17">
        <v>40</v>
      </c>
    </row>
    <row r="2" spans="1:44" x14ac:dyDescent="0.25">
      <c r="A2" t="s">
        <v>15</v>
      </c>
      <c r="C2" s="15">
        <f>SUMIF(Gevinstkalkulatoren!$I$23,"&gt;=" &amp;Skjules!C1,$B$8)</f>
        <v>0</v>
      </c>
      <c r="D2" s="15">
        <f>SUMIF(Gevinstkalkulatoren!$I$23,"&gt;=" &amp;Skjules!D1,$B$8)</f>
        <v>0</v>
      </c>
      <c r="E2" s="15">
        <f>SUMIF(Gevinstkalkulatoren!$I$23,"&gt;=" &amp;Skjules!E1,$B$8)</f>
        <v>0</v>
      </c>
      <c r="F2" s="15">
        <f>SUMIF(Gevinstkalkulatoren!$I$23,"&gt;=" &amp;Skjules!F1,$B$8)</f>
        <v>0</v>
      </c>
      <c r="G2" s="15">
        <f>SUMIF(Gevinstkalkulatoren!$I$23,"&gt;=" &amp;Skjules!G1,$B$8)</f>
        <v>0</v>
      </c>
      <c r="H2" s="15">
        <f>SUMIF(Gevinstkalkulatoren!$I$23,"&gt;=" &amp;Skjules!H1,$B$8)</f>
        <v>0</v>
      </c>
      <c r="I2" s="15">
        <f>SUMIF(Gevinstkalkulatoren!$I$23,"&gt;=" &amp;Skjules!I1,$B$8)</f>
        <v>0</v>
      </c>
      <c r="J2" s="15">
        <f>SUMIF(Gevinstkalkulatoren!$I$23,"&gt;=" &amp;Skjules!J1,$B$8)</f>
        <v>0</v>
      </c>
      <c r="K2" s="15">
        <f>SUMIF(Gevinstkalkulatoren!$I$23,"&gt;=" &amp;Skjules!K1,$B$8)</f>
        <v>0</v>
      </c>
      <c r="L2" s="15">
        <f>SUMIF(Gevinstkalkulatoren!$I$23,"&gt;=" &amp;Skjules!L1,$B$8)</f>
        <v>0</v>
      </c>
      <c r="M2" s="15">
        <f>SUMIF(Gevinstkalkulatoren!$I$23,"&gt;=" &amp;Skjules!M1,$B$8)</f>
        <v>0</v>
      </c>
      <c r="N2" s="15">
        <f>SUMIF(Gevinstkalkulatoren!$I$23,"&gt;=" &amp;Skjules!N1,$B$8)</f>
        <v>0</v>
      </c>
      <c r="O2" s="15">
        <f>SUMIF(Gevinstkalkulatoren!$I$23,"&gt;=" &amp;Skjules!O1,$B$8)</f>
        <v>0</v>
      </c>
      <c r="P2" s="15">
        <f>SUMIF(Gevinstkalkulatoren!$I$23,"&gt;=" &amp;Skjules!P1,$B$8)</f>
        <v>0</v>
      </c>
      <c r="Q2" s="15">
        <f>SUMIF(Gevinstkalkulatoren!$I$23,"&gt;=" &amp;Skjules!Q1,$B$8)</f>
        <v>0</v>
      </c>
      <c r="R2" s="15">
        <f>SUMIF(Gevinstkalkulatoren!$I$23,"&gt;=" &amp;Skjules!R1,$B$8)</f>
        <v>0</v>
      </c>
      <c r="S2" s="15">
        <f>SUMIF(Gevinstkalkulatoren!$I$23,"&gt;=" &amp;Skjules!S1,$B$8)</f>
        <v>0</v>
      </c>
      <c r="T2" s="15">
        <f>SUMIF(Gevinstkalkulatoren!$I$23,"&gt;=" &amp;Skjules!T1,$B$8)</f>
        <v>0</v>
      </c>
      <c r="U2" s="15">
        <f>SUMIF(Gevinstkalkulatoren!$I$23,"&gt;=" &amp;Skjules!U1,$B$8)</f>
        <v>0</v>
      </c>
      <c r="V2" s="15">
        <f>SUMIF(Gevinstkalkulatoren!$I$23,"&gt;=" &amp;Skjules!V1,$B$8)</f>
        <v>0</v>
      </c>
      <c r="W2" s="15">
        <f>SUMIF(Gevinstkalkulatoren!$I$23,"&gt;=" &amp;Skjules!W1,$B$8)</f>
        <v>0</v>
      </c>
      <c r="X2" s="15">
        <f>SUMIF(Gevinstkalkulatoren!$I$23,"&gt;=" &amp;Skjules!X1,$B$8)</f>
        <v>0</v>
      </c>
      <c r="Y2" s="15">
        <f>SUMIF(Gevinstkalkulatoren!$I$23,"&gt;=" &amp;Skjules!Y1,$B$8)</f>
        <v>0</v>
      </c>
      <c r="Z2" s="15">
        <f>SUMIF(Gevinstkalkulatoren!$I$23,"&gt;=" &amp;Skjules!Z1,$B$8)</f>
        <v>0</v>
      </c>
      <c r="AA2" s="15">
        <f>SUMIF(Gevinstkalkulatoren!$I$23,"&gt;=" &amp;Skjules!AA1,$B$8)</f>
        <v>0</v>
      </c>
      <c r="AB2" s="15">
        <f>SUMIF(Gevinstkalkulatoren!$I$23,"&gt;=" &amp;Skjules!AB1,$B$8)</f>
        <v>0</v>
      </c>
      <c r="AC2" s="15">
        <f>SUMIF(Gevinstkalkulatoren!$I$23,"&gt;=" &amp;Skjules!AC1,$B$8)</f>
        <v>0</v>
      </c>
      <c r="AD2" s="15">
        <f>SUMIF(Gevinstkalkulatoren!$I$23,"&gt;=" &amp;Skjules!AD1,$B$8)</f>
        <v>0</v>
      </c>
      <c r="AE2" s="15">
        <f>SUMIF(Gevinstkalkulatoren!$I$23,"&gt;=" &amp;Skjules!AE1,$B$8)</f>
        <v>0</v>
      </c>
      <c r="AF2" s="15">
        <f>SUMIF(Gevinstkalkulatoren!$I$23,"&gt;=" &amp;Skjules!AF1,$B$8)</f>
        <v>0</v>
      </c>
      <c r="AG2" s="15">
        <f>SUMIF(Gevinstkalkulatoren!$I$23,"&gt;=" &amp;Skjules!AG1,$B$8)</f>
        <v>0</v>
      </c>
      <c r="AH2" s="15">
        <f>SUMIF(Gevinstkalkulatoren!$I$23,"&gt;=" &amp;Skjules!AH1,$B$8)</f>
        <v>0</v>
      </c>
      <c r="AI2" s="15">
        <f>SUMIF(Gevinstkalkulatoren!$I$23,"&gt;=" &amp;Skjules!AI1,$B$8)</f>
        <v>0</v>
      </c>
      <c r="AJ2" s="15">
        <f>SUMIF(Gevinstkalkulatoren!$I$23,"&gt;=" &amp;Skjules!AJ1,$B$8)</f>
        <v>0</v>
      </c>
      <c r="AK2" s="15">
        <f>SUMIF(Gevinstkalkulatoren!$I$23,"&gt;=" &amp;Skjules!AK1,$B$8)</f>
        <v>0</v>
      </c>
      <c r="AL2" s="15">
        <f>SUMIF(Gevinstkalkulatoren!$I$23,"&gt;=" &amp;Skjules!AL1,$B$8)</f>
        <v>0</v>
      </c>
      <c r="AM2" s="15">
        <f>SUMIF(Gevinstkalkulatoren!$I$23,"&gt;=" &amp;Skjules!AM1,$B$8)</f>
        <v>0</v>
      </c>
      <c r="AN2" s="15">
        <f>SUMIF(Gevinstkalkulatoren!$I$23,"&gt;=" &amp;Skjules!AN1,$B$8)</f>
        <v>0</v>
      </c>
      <c r="AO2" s="15">
        <f>SUMIF(Gevinstkalkulatoren!$I$23,"&gt;=" &amp;Skjules!AO1,$B$8)</f>
        <v>0</v>
      </c>
      <c r="AP2" s="15">
        <f>SUMIF(Gevinstkalkulatoren!$I$23,"&gt;=" &amp;Skjules!AP1,$B$8)</f>
        <v>0</v>
      </c>
      <c r="AQ2" t="s">
        <v>32</v>
      </c>
      <c r="AR2" t="s">
        <v>13</v>
      </c>
    </row>
    <row r="3" spans="1:44" x14ac:dyDescent="0.25">
      <c r="A3" s="17" t="s">
        <v>30</v>
      </c>
      <c r="B3" s="17">
        <f>-Gevinstkalkulatoren!I24*'Variabler som er lagt til grunn'!J2</f>
        <v>0</v>
      </c>
      <c r="C3" s="18">
        <f>C2/((1+'Variabler som er lagt til grunn'!$J$3)^Skjules!C1)</f>
        <v>0</v>
      </c>
      <c r="D3" s="18">
        <f>D2/(1+'Variabler som er lagt til grunn'!$J$3)^Skjules!D1</f>
        <v>0</v>
      </c>
      <c r="E3" s="18">
        <f>E2/(1+'Variabler som er lagt til grunn'!$J$3)^Skjules!E1</f>
        <v>0</v>
      </c>
      <c r="F3" s="18">
        <f>F2/(1+'Variabler som er lagt til grunn'!$J$3)^Skjules!F1</f>
        <v>0</v>
      </c>
      <c r="G3" s="18">
        <f>G2/(1+'Variabler som er lagt til grunn'!$J$3)^Skjules!G1</f>
        <v>0</v>
      </c>
      <c r="H3" s="18">
        <f>H2/(1+'Variabler som er lagt til grunn'!$J$3)^Skjules!H1</f>
        <v>0</v>
      </c>
      <c r="I3" s="18">
        <f>I2/(1+'Variabler som er lagt til grunn'!$J$3)^Skjules!I1</f>
        <v>0</v>
      </c>
      <c r="J3" s="18">
        <f>J2/(1+'Variabler som er lagt til grunn'!$J$3)^Skjules!J1</f>
        <v>0</v>
      </c>
      <c r="K3" s="18">
        <f>K2/(1+'Variabler som er lagt til grunn'!$J$3)^Skjules!K1</f>
        <v>0</v>
      </c>
      <c r="L3" s="18">
        <f>L2/(1+'Variabler som er lagt til grunn'!$J$3)^Skjules!L1</f>
        <v>0</v>
      </c>
      <c r="M3" s="18">
        <f>M2/(1+'Variabler som er lagt til grunn'!$J$3)^Skjules!M1</f>
        <v>0</v>
      </c>
      <c r="N3" s="18">
        <f>N2/(1+'Variabler som er lagt til grunn'!$J$3)^Skjules!N1</f>
        <v>0</v>
      </c>
      <c r="O3" s="18">
        <f>O2/(1+'Variabler som er lagt til grunn'!$J$3)^Skjules!O1</f>
        <v>0</v>
      </c>
      <c r="P3" s="18">
        <f>P2/(1+'Variabler som er lagt til grunn'!$J$3)^Skjules!P1</f>
        <v>0</v>
      </c>
      <c r="Q3" s="18">
        <f>Q2/(1+'Variabler som er lagt til grunn'!$J$3)^Skjules!Q1</f>
        <v>0</v>
      </c>
      <c r="R3" s="18">
        <f>R2/(1+'Variabler som er lagt til grunn'!$J$3)^Skjules!R1</f>
        <v>0</v>
      </c>
      <c r="S3" s="18">
        <f>S2/(1+'Variabler som er lagt til grunn'!$J$3)^Skjules!S1</f>
        <v>0</v>
      </c>
      <c r="T3" s="18">
        <f>T2/(1+'Variabler som er lagt til grunn'!$J$3)^Skjules!T1</f>
        <v>0</v>
      </c>
      <c r="U3" s="18">
        <f>U2/(1+'Variabler som er lagt til grunn'!$J$3)^Skjules!U1</f>
        <v>0</v>
      </c>
      <c r="V3" s="18">
        <f>V2/(1+'Variabler som er lagt til grunn'!$J$3)^Skjules!V1</f>
        <v>0</v>
      </c>
      <c r="W3" s="18">
        <f>W2/(1+'Variabler som er lagt til grunn'!$J$3)^Skjules!W1</f>
        <v>0</v>
      </c>
      <c r="X3" s="18">
        <f>X2/(1+'Variabler som er lagt til grunn'!$J$3)^Skjules!X1</f>
        <v>0</v>
      </c>
      <c r="Y3" s="18">
        <f>Y2/(1+'Variabler som er lagt til grunn'!$J$3)^Skjules!Y1</f>
        <v>0</v>
      </c>
      <c r="Z3" s="18">
        <f>Z2/(1+'Variabler som er lagt til grunn'!$J$3)^Skjules!Z1</f>
        <v>0</v>
      </c>
      <c r="AA3" s="18">
        <f>AA2/(1+'Variabler som er lagt til grunn'!$J$3)^Skjules!AA1</f>
        <v>0</v>
      </c>
      <c r="AB3" s="18">
        <f>AB2/(1+'Variabler som er lagt til grunn'!$J$3)^Skjules!AB1</f>
        <v>0</v>
      </c>
      <c r="AC3" s="18">
        <f>AC2/(1+'Variabler som er lagt til grunn'!$J$3)^Skjules!AC1</f>
        <v>0</v>
      </c>
      <c r="AD3" s="18">
        <f>AD2/(1+'Variabler som er lagt til grunn'!$J$3)^Skjules!AD1</f>
        <v>0</v>
      </c>
      <c r="AE3" s="18">
        <f>AE2/(1+'Variabler som er lagt til grunn'!$J$3)^Skjules!AE1</f>
        <v>0</v>
      </c>
      <c r="AF3" s="18">
        <f>AF2/(1+'Variabler som er lagt til grunn'!$J$3)^Skjules!AF1</f>
        <v>0</v>
      </c>
      <c r="AG3" s="18">
        <f>AG2/(1+'Variabler som er lagt til grunn'!$J$3)^Skjules!AG1</f>
        <v>0</v>
      </c>
      <c r="AH3" s="18">
        <f>AH2/(1+'Variabler som er lagt til grunn'!$J$3)^Skjules!AH1</f>
        <v>0</v>
      </c>
      <c r="AI3" s="18">
        <f>AI2/(1+'Variabler som er lagt til grunn'!$J$3)^Skjules!AI1</f>
        <v>0</v>
      </c>
      <c r="AJ3" s="18">
        <f>AJ2/(1+'Variabler som er lagt til grunn'!$J$3)^Skjules!AJ1</f>
        <v>0</v>
      </c>
      <c r="AK3" s="18">
        <f>AK2/(1+'Variabler som er lagt til grunn'!$J$3)^Skjules!AK1</f>
        <v>0</v>
      </c>
      <c r="AL3" s="18">
        <f>AL2/(1+'Variabler som er lagt til grunn'!$J$3)^Skjules!AL1</f>
        <v>0</v>
      </c>
      <c r="AM3" s="18">
        <f>AM2/(1+'Variabler som er lagt til grunn'!$J$3)^Skjules!AM1</f>
        <v>0</v>
      </c>
      <c r="AN3" s="18">
        <f>AN2/(1+'Variabler som er lagt til grunn'!$J$3)^Skjules!AN1</f>
        <v>0</v>
      </c>
      <c r="AO3" s="18">
        <f>AO2/(1+'Variabler som er lagt til grunn'!$J$3)^Skjules!AO1</f>
        <v>0</v>
      </c>
      <c r="AP3" s="18">
        <f>AP2/(1+'Variabler som er lagt til grunn'!$J$3)^Skjules!AP1</f>
        <v>0</v>
      </c>
      <c r="AQ3" s="22">
        <f>SUM(B3:AP3)</f>
        <v>0</v>
      </c>
      <c r="AR3" s="22">
        <f>SUM(C3:Q3)</f>
        <v>0</v>
      </c>
    </row>
    <row r="4" spans="1:44" x14ac:dyDescent="0.25">
      <c r="A4" s="1" t="s">
        <v>16</v>
      </c>
      <c r="B4" s="1">
        <f>B3</f>
        <v>0</v>
      </c>
      <c r="C4" s="5">
        <f>SUM(B3:C3)</f>
        <v>0</v>
      </c>
      <c r="D4" s="5">
        <f>SUM(B3:D3)</f>
        <v>0</v>
      </c>
      <c r="E4" s="5">
        <f>SUM(B3:E3)</f>
        <v>0</v>
      </c>
      <c r="F4" s="5">
        <f>SUM(B3:F3)</f>
        <v>0</v>
      </c>
      <c r="G4" s="5">
        <f>SUM(B3:G3)</f>
        <v>0</v>
      </c>
      <c r="H4" s="5">
        <f>SUM(B3:H3)</f>
        <v>0</v>
      </c>
      <c r="I4" s="5">
        <f>SUM(B3:I3)</f>
        <v>0</v>
      </c>
      <c r="J4" s="5">
        <f>SUM(B3:J3)</f>
        <v>0</v>
      </c>
      <c r="K4" s="5">
        <f>SUM(B3:K3)</f>
        <v>0</v>
      </c>
      <c r="L4" s="5">
        <f>SUM(B3:L3)</f>
        <v>0</v>
      </c>
      <c r="M4" s="5">
        <f>SUM(B3:M3)</f>
        <v>0</v>
      </c>
      <c r="N4" s="5">
        <f>SUM(B3:N3)</f>
        <v>0</v>
      </c>
      <c r="O4" s="5">
        <f>SUM(B3:O3)</f>
        <v>0</v>
      </c>
      <c r="P4" s="5">
        <f>SUM(B3:P3)</f>
        <v>0</v>
      </c>
      <c r="Q4" s="5">
        <f>SUM($B$3:Q3)</f>
        <v>0</v>
      </c>
      <c r="R4" s="5">
        <f>SUM($B$3:R3)</f>
        <v>0</v>
      </c>
      <c r="S4" s="5">
        <f>SUM($B$3:S3)</f>
        <v>0</v>
      </c>
      <c r="T4" s="5">
        <f>SUM($B$3:T3)</f>
        <v>0</v>
      </c>
      <c r="U4" s="5">
        <f>SUM($B$3:U3)</f>
        <v>0</v>
      </c>
      <c r="V4" s="5">
        <f>SUM($B$3:V3)</f>
        <v>0</v>
      </c>
      <c r="W4" s="5">
        <f>SUM($B$3:W3)</f>
        <v>0</v>
      </c>
      <c r="X4" s="5">
        <f>SUM($B$3:X3)</f>
        <v>0</v>
      </c>
      <c r="Y4" s="5">
        <f>SUM($B$3:Y3)</f>
        <v>0</v>
      </c>
      <c r="Z4" s="5">
        <f>SUM($B$3:Z3)</f>
        <v>0</v>
      </c>
      <c r="AA4" s="5">
        <f>SUM($B$3:AA3)</f>
        <v>0</v>
      </c>
      <c r="AB4" s="5">
        <f>SUM($B$3:AB3)</f>
        <v>0</v>
      </c>
      <c r="AC4" s="5">
        <f>SUM($B$3:AC3)</f>
        <v>0</v>
      </c>
      <c r="AD4" s="5">
        <f>SUM($B$3:AD3)</f>
        <v>0</v>
      </c>
      <c r="AE4" s="5">
        <f>SUM($B$3:AE3)</f>
        <v>0</v>
      </c>
      <c r="AF4" s="5">
        <f>SUM($B$3:AF3)</f>
        <v>0</v>
      </c>
      <c r="AG4" s="5">
        <f>SUM($B$3:AG3)</f>
        <v>0</v>
      </c>
      <c r="AH4" s="5">
        <f>SUM($B$3:AH3)</f>
        <v>0</v>
      </c>
      <c r="AI4" s="5">
        <f>SUM($B$3:AI3)</f>
        <v>0</v>
      </c>
      <c r="AJ4" s="5">
        <f>SUM($B$3:AJ3)</f>
        <v>0</v>
      </c>
      <c r="AK4" s="5">
        <f>SUM($B$3:AK3)</f>
        <v>0</v>
      </c>
      <c r="AL4" s="5">
        <f>SUM($B$3:AL3)</f>
        <v>0</v>
      </c>
      <c r="AM4" s="5">
        <f>SUM($B$3:AM3)</f>
        <v>0</v>
      </c>
      <c r="AN4" s="5">
        <f>SUM($B$3:AN3)</f>
        <v>0</v>
      </c>
      <c r="AO4" s="5">
        <f>SUM($B$3:AO3)</f>
        <v>0</v>
      </c>
      <c r="AP4" s="5">
        <f>SUM($B$3:AP3)</f>
        <v>0</v>
      </c>
    </row>
    <row r="5" spans="1:44" x14ac:dyDescent="0.25">
      <c r="A5" s="1" t="s">
        <v>16</v>
      </c>
      <c r="B5" s="1">
        <f>B3</f>
        <v>0</v>
      </c>
      <c r="C5" s="5">
        <f>$C$2/(1+'Variabler som er lagt til grunn'!$J$3)^Skjules!C1</f>
        <v>0</v>
      </c>
      <c r="D5" s="5">
        <f>$C$2/(1+'Variabler som er lagt til grunn'!$J$3)^Skjules!D1</f>
        <v>0</v>
      </c>
      <c r="E5" s="5">
        <f>$C$2/(1+'Variabler som er lagt til grunn'!$J$3)^Skjules!E1</f>
        <v>0</v>
      </c>
      <c r="F5" s="5">
        <f>$C$2/(1+'Variabler som er lagt til grunn'!$J$3)^Skjules!F1</f>
        <v>0</v>
      </c>
      <c r="G5" s="5">
        <f>$C$2/(1+'Variabler som er lagt til grunn'!$J$3)^Skjules!G1</f>
        <v>0</v>
      </c>
      <c r="H5" s="5">
        <f>$C$2/(1+'Variabler som er lagt til grunn'!$J$3)^Skjules!H1</f>
        <v>0</v>
      </c>
      <c r="I5" s="5">
        <f>$C$2/(1+'Variabler som er lagt til grunn'!$J$3)^Skjules!I1</f>
        <v>0</v>
      </c>
      <c r="J5" s="5">
        <f>$C$2/(1+'Variabler som er lagt til grunn'!$J$3)^Skjules!J1</f>
        <v>0</v>
      </c>
      <c r="K5" s="5">
        <f>$C$2/(1+'Variabler som er lagt til grunn'!$J$3)^Skjules!K1</f>
        <v>0</v>
      </c>
      <c r="L5" s="5">
        <f>$C$2/(1+'Variabler som er lagt til grunn'!$J$3)^Skjules!L1</f>
        <v>0</v>
      </c>
      <c r="M5" s="5">
        <f>$C$2/(1+'Variabler som er lagt til grunn'!$J$3)^Skjules!M1</f>
        <v>0</v>
      </c>
      <c r="N5" s="5">
        <f>$C$2/(1+'Variabler som er lagt til grunn'!$J$3)^Skjules!N1</f>
        <v>0</v>
      </c>
      <c r="O5" s="5">
        <f>$C$2/(1+'Variabler som er lagt til grunn'!$J$3)^Skjules!O1</f>
        <v>0</v>
      </c>
      <c r="P5" s="5">
        <f>$C$2/(1+'Variabler som er lagt til grunn'!$J$3)^Skjules!P1</f>
        <v>0</v>
      </c>
      <c r="Q5" s="5">
        <f>$C$2/(1+'Variabler som er lagt til grunn'!$J$3)^Skjules!Q1</f>
        <v>0</v>
      </c>
      <c r="R5" s="5">
        <f>$C$2/(1+'Variabler som er lagt til grunn'!$J$3)^Skjules!R1</f>
        <v>0</v>
      </c>
      <c r="S5" s="5">
        <f>$C$2/(1+'Variabler som er lagt til grunn'!$J$3)^Skjules!S1</f>
        <v>0</v>
      </c>
      <c r="T5" s="5">
        <f>$C$2/(1+'Variabler som er lagt til grunn'!$J$3)^Skjules!T1</f>
        <v>0</v>
      </c>
      <c r="U5" s="5">
        <f>$C$2/(1+'Variabler som er lagt til grunn'!$J$3)^Skjules!U1</f>
        <v>0</v>
      </c>
      <c r="V5" s="5">
        <f>$C$2/(1+'Variabler som er lagt til grunn'!$J$3)^Skjules!V1</f>
        <v>0</v>
      </c>
      <c r="W5" s="5">
        <f>$C$2/(1+'Variabler som er lagt til grunn'!$J$3)^Skjules!W1</f>
        <v>0</v>
      </c>
      <c r="X5" s="5">
        <f>$C$2/(1+'Variabler som er lagt til grunn'!$J$3)^Skjules!X1</f>
        <v>0</v>
      </c>
      <c r="Y5" s="5">
        <f>$C$2/(1+'Variabler som er lagt til grunn'!$J$3)^Skjules!Y1</f>
        <v>0</v>
      </c>
      <c r="Z5" s="5">
        <f>$C$2/(1+'Variabler som er lagt til grunn'!$J$3)^Skjules!Z1</f>
        <v>0</v>
      </c>
      <c r="AA5" s="5">
        <f>$C$2/(1+'Variabler som er lagt til grunn'!$J$3)^Skjules!AA1</f>
        <v>0</v>
      </c>
      <c r="AB5" s="5">
        <f>$C$2/(1+'Variabler som er lagt til grunn'!$J$3)^Skjules!AB1</f>
        <v>0</v>
      </c>
      <c r="AC5" s="5">
        <f>$C$2/(1+'Variabler som er lagt til grunn'!$J$3)^Skjules!AC1</f>
        <v>0</v>
      </c>
      <c r="AD5" s="5">
        <f>$C$2/(1+'Variabler som er lagt til grunn'!$J$3)^Skjules!AD1</f>
        <v>0</v>
      </c>
      <c r="AE5" s="5">
        <f>$C$2/(1+'Variabler som er lagt til grunn'!$J$3)^Skjules!AE1</f>
        <v>0</v>
      </c>
      <c r="AF5" s="5">
        <f>$C$2/(1+'Variabler som er lagt til grunn'!$J$3)^Skjules!AF1</f>
        <v>0</v>
      </c>
      <c r="AG5" s="5">
        <f>$C$2/(1+'Variabler som er lagt til grunn'!$J$3)^Skjules!AG1</f>
        <v>0</v>
      </c>
      <c r="AH5" s="5">
        <f>$C$2/(1+'Variabler som er lagt til grunn'!$J$3)^Skjules!AH1</f>
        <v>0</v>
      </c>
      <c r="AI5" s="5">
        <f>$C$2/(1+'Variabler som er lagt til grunn'!$J$3)^Skjules!AI1</f>
        <v>0</v>
      </c>
      <c r="AJ5" s="5">
        <f>$C$2/(1+'Variabler som er lagt til grunn'!$J$3)^Skjules!AJ1</f>
        <v>0</v>
      </c>
      <c r="AK5" s="5">
        <f>$C$2/(1+'Variabler som er lagt til grunn'!$J$3)^Skjules!AK1</f>
        <v>0</v>
      </c>
      <c r="AL5" s="5">
        <f>$C$2/(1+'Variabler som er lagt til grunn'!$J$3)^Skjules!AL1</f>
        <v>0</v>
      </c>
      <c r="AM5" s="5">
        <f>$C$2/(1+'Variabler som er lagt til grunn'!$J$3)^Skjules!AM1</f>
        <v>0</v>
      </c>
      <c r="AN5" s="5">
        <f>$C$2/(1+'Variabler som er lagt til grunn'!$J$3)^Skjules!AN1</f>
        <v>0</v>
      </c>
      <c r="AO5" s="5">
        <f>$C$2/(1+'Variabler som er lagt til grunn'!$J$3)^Skjules!AO1</f>
        <v>0</v>
      </c>
      <c r="AP5" s="5">
        <f>$C$2/(1+'Variabler som er lagt til grunn'!$J$3)^Skjules!AP1</f>
        <v>0</v>
      </c>
    </row>
    <row r="6" spans="1:44" x14ac:dyDescent="0.25">
      <c r="A6" s="1" t="s">
        <v>16</v>
      </c>
      <c r="B6" s="1">
        <f>B5</f>
        <v>0</v>
      </c>
      <c r="C6" s="5">
        <f>SUM(B5:C5)</f>
        <v>0</v>
      </c>
      <c r="D6" s="5">
        <f>SUM(B5:D5)</f>
        <v>0</v>
      </c>
      <c r="E6" s="5">
        <f>SUM(B5:E5)</f>
        <v>0</v>
      </c>
      <c r="F6" s="5">
        <f>SUM(B5:F5)</f>
        <v>0</v>
      </c>
      <c r="G6" s="5">
        <f>SUM(B5:G5)</f>
        <v>0</v>
      </c>
      <c r="H6" s="5">
        <f>SUM(B5:H5)</f>
        <v>0</v>
      </c>
      <c r="I6" s="5">
        <f>SUM(B5:I5)</f>
        <v>0</v>
      </c>
      <c r="J6" s="5">
        <f>SUM(B5:J5)</f>
        <v>0</v>
      </c>
      <c r="K6" s="5">
        <f>SUM(B5:K5)</f>
        <v>0</v>
      </c>
      <c r="L6" s="5">
        <f>SUM(B5:L5)</f>
        <v>0</v>
      </c>
      <c r="M6" s="5">
        <f>SUM(B5:M5)</f>
        <v>0</v>
      </c>
      <c r="N6" s="5">
        <f>SUM(B5:N5)</f>
        <v>0</v>
      </c>
      <c r="O6" s="5">
        <f>SUM(B5:O5)</f>
        <v>0</v>
      </c>
      <c r="P6" s="5">
        <f>SUM(B5:P5)</f>
        <v>0</v>
      </c>
      <c r="Q6" s="5">
        <f>SUM($B$5:Q5)</f>
        <v>0</v>
      </c>
      <c r="R6" s="5">
        <f>SUM($B$5:R5)</f>
        <v>0</v>
      </c>
      <c r="S6" s="5">
        <f>SUM($B$5:S5)</f>
        <v>0</v>
      </c>
      <c r="T6" s="5">
        <f>SUM($B$5:T5)</f>
        <v>0</v>
      </c>
      <c r="U6" s="5">
        <f>SUM($B$5:U5)</f>
        <v>0</v>
      </c>
      <c r="V6" s="5">
        <f>SUM($B$5:V5)</f>
        <v>0</v>
      </c>
      <c r="W6" s="5">
        <f>SUM($B$5:W5)</f>
        <v>0</v>
      </c>
      <c r="X6" s="5">
        <f>SUM($B$5:X5)</f>
        <v>0</v>
      </c>
      <c r="Y6" s="5">
        <f>SUM($B$5:Y5)</f>
        <v>0</v>
      </c>
      <c r="Z6" s="5">
        <f>SUM($B$5:Z5)</f>
        <v>0</v>
      </c>
      <c r="AA6" s="5">
        <f>SUM($B$5:AA5)</f>
        <v>0</v>
      </c>
      <c r="AB6" s="5">
        <f>SUM($B$5:AB5)</f>
        <v>0</v>
      </c>
      <c r="AC6" s="5">
        <f>SUM($B$5:AC5)</f>
        <v>0</v>
      </c>
      <c r="AD6" s="5">
        <f>SUM($B$5:AD5)</f>
        <v>0</v>
      </c>
      <c r="AE6" s="5">
        <f>SUM($B$5:AE5)</f>
        <v>0</v>
      </c>
      <c r="AF6" s="5">
        <f>SUM($B$5:AF5)</f>
        <v>0</v>
      </c>
      <c r="AG6" s="5">
        <f>SUM($B$5:AG5)</f>
        <v>0</v>
      </c>
      <c r="AH6" s="5">
        <f>SUM($B$5:AH5)</f>
        <v>0</v>
      </c>
      <c r="AI6" s="5">
        <f>SUM($B$5:AI5)</f>
        <v>0</v>
      </c>
      <c r="AJ6" s="5">
        <f>SUM($B$5:AJ5)</f>
        <v>0</v>
      </c>
      <c r="AK6" s="5">
        <f>SUM($B$5:AK5)</f>
        <v>0</v>
      </c>
      <c r="AL6" s="5">
        <f>SUM($B$5:AL5)</f>
        <v>0</v>
      </c>
      <c r="AM6" s="5">
        <f>SUM($B$5:AM5)</f>
        <v>0</v>
      </c>
      <c r="AN6" s="5">
        <f>SUM($B$5:AN5)</f>
        <v>0</v>
      </c>
      <c r="AO6" s="5">
        <f>SUM($B$5:AO5)</f>
        <v>0</v>
      </c>
      <c r="AP6" s="5">
        <f>SUM($B$5:AP5)</f>
        <v>0</v>
      </c>
    </row>
    <row r="7" spans="1:44" x14ac:dyDescent="0.25">
      <c r="A7" s="1" t="s">
        <v>17</v>
      </c>
      <c r="B7" s="1">
        <f>COUNTIF(B4:AP4, "&lt; 0")</f>
        <v>0</v>
      </c>
      <c r="C7">
        <f>COUNTIF(B6:AP6, "&lt; 0")</f>
        <v>0</v>
      </c>
      <c r="S7" s="15"/>
      <c r="T7" s="15"/>
    </row>
    <row r="8" spans="1:44" x14ac:dyDescent="0.25">
      <c r="A8" s="20" t="s">
        <v>8</v>
      </c>
      <c r="B8" s="21" t="e">
        <f>(Gevinstkalkulatoren!I20*Gevinstkalkulatoren!I21*B25*'Variabler som er lagt til grunn'!$J$2)/60</f>
        <v>#DIV/0!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S8" s="15"/>
      <c r="T8" s="15"/>
    </row>
    <row r="9" spans="1:44" x14ac:dyDescent="0.25">
      <c r="S9" s="15"/>
      <c r="T9" s="15"/>
      <c r="V9" s="15"/>
    </row>
    <row r="10" spans="1:44" x14ac:dyDescent="0.25">
      <c r="A10" s="27" t="s">
        <v>22</v>
      </c>
      <c r="B10" s="28"/>
      <c r="C10" s="29">
        <f>(Gevinstkalkulatoren!I20*Gevinstkalkulatoren!I21*'Variabler som er lagt til grunn'!$J$2)/60</f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0"/>
      <c r="S10" s="120" t="s">
        <v>14</v>
      </c>
      <c r="T10" s="121"/>
    </row>
    <row r="11" spans="1:44" x14ac:dyDescent="0.25">
      <c r="A11" s="10" t="s">
        <v>22</v>
      </c>
      <c r="C11" s="15">
        <f>SUMIF(Gevinstkalkulatoren!$I$23, "&gt;=" &amp; Skjules!C1,Skjules!$C$10)</f>
        <v>0</v>
      </c>
      <c r="D11" s="15">
        <f>SUMIF(Gevinstkalkulatoren!$I$23, "&gt;=" &amp; Skjules!D1,Skjules!$C$10)</f>
        <v>0</v>
      </c>
      <c r="E11" s="15">
        <f>SUMIF(Gevinstkalkulatoren!$I$23, "&gt;=" &amp; Skjules!E1,Skjules!$C$10)</f>
        <v>0</v>
      </c>
      <c r="F11" s="15">
        <f>SUMIF(Gevinstkalkulatoren!$I$23, "&gt;=" &amp; Skjules!F1,Skjules!$C$10)</f>
        <v>0</v>
      </c>
      <c r="G11" s="15">
        <f>SUMIF(Gevinstkalkulatoren!$I$23, "&gt;=" &amp; Skjules!G1,Skjules!$C$10)</f>
        <v>0</v>
      </c>
      <c r="H11" s="15">
        <f>SUMIF(Gevinstkalkulatoren!$I$23, "&gt;=" &amp; Skjules!H1,Skjules!$C$10)</f>
        <v>0</v>
      </c>
      <c r="I11" s="15">
        <f>SUMIF(Gevinstkalkulatoren!$I$23, "&gt;=" &amp; Skjules!I1,Skjules!$C$10)</f>
        <v>0</v>
      </c>
      <c r="J11" s="15">
        <f>SUMIF(Gevinstkalkulatoren!$I$23, "&gt;=" &amp; Skjules!J1,Skjules!$C$10)</f>
        <v>0</v>
      </c>
      <c r="K11" s="15">
        <f>SUMIF(Gevinstkalkulatoren!$I$23, "&gt;=" &amp; Skjules!K1,Skjules!$C$10)</f>
        <v>0</v>
      </c>
      <c r="L11" s="15">
        <f>SUMIF(Gevinstkalkulatoren!$I$23, "&gt;=" &amp; Skjules!L1,Skjules!$C$10)</f>
        <v>0</v>
      </c>
      <c r="M11" s="15">
        <f>SUMIF(Gevinstkalkulatoren!$I$23, "&gt;=" &amp; Skjules!M1,Skjules!$C$10)</f>
        <v>0</v>
      </c>
      <c r="N11" s="15">
        <f>SUMIF(Gevinstkalkulatoren!$I$23, "&gt;=" &amp; Skjules!N1,Skjules!$C$10)</f>
        <v>0</v>
      </c>
      <c r="O11" s="15">
        <f>SUMIF(Gevinstkalkulatoren!$I$23, "&gt;=" &amp; Skjules!O1,Skjules!$C$10)</f>
        <v>0</v>
      </c>
      <c r="P11" s="15">
        <f>SUMIF(Gevinstkalkulatoren!$I$23, "&gt;=" &amp; Skjules!P1,Skjules!$C$10)</f>
        <v>0</v>
      </c>
      <c r="Q11" s="31">
        <f>SUMIF(Gevinstkalkulatoren!$I$23, "&gt;=" &amp; Skjules!Q1,Skjules!$C$10)</f>
        <v>0</v>
      </c>
      <c r="S11" s="10" t="s">
        <v>38</v>
      </c>
      <c r="T11" s="11">
        <f>ROUND(AR3,0)</f>
        <v>0</v>
      </c>
      <c r="U11" s="10" t="s">
        <v>23</v>
      </c>
    </row>
    <row r="12" spans="1:44" x14ac:dyDescent="0.25">
      <c r="A12" s="13" t="s">
        <v>22</v>
      </c>
      <c r="B12" s="32"/>
      <c r="C12" s="33">
        <f>C11/(1+'Variabler som er lagt til grunn'!$J$3)^(C1)</f>
        <v>0</v>
      </c>
      <c r="D12" s="33">
        <f>D11/(1+'Variabler som er lagt til grunn'!$J$3)^(D1)</f>
        <v>0</v>
      </c>
      <c r="E12" s="33">
        <f>E11/(1+'Variabler som er lagt til grunn'!$J$3)^(E1)</f>
        <v>0</v>
      </c>
      <c r="F12" s="33">
        <f>F11/(1+'Variabler som er lagt til grunn'!$J$3)^(F1)</f>
        <v>0</v>
      </c>
      <c r="G12" s="33">
        <f>G11/(1+'Variabler som er lagt til grunn'!$J$3)^(G1)</f>
        <v>0</v>
      </c>
      <c r="H12" s="33">
        <f>H11/(1+'Variabler som er lagt til grunn'!$J$3)^(H1)</f>
        <v>0</v>
      </c>
      <c r="I12" s="33">
        <f>I11/(1+'Variabler som er lagt til grunn'!$J$3)^(I1)</f>
        <v>0</v>
      </c>
      <c r="J12" s="33">
        <f>J11/(1+'Variabler som er lagt til grunn'!$J$3)^(J1)</f>
        <v>0</v>
      </c>
      <c r="K12" s="33">
        <f>K11/(1+'Variabler som er lagt til grunn'!$J$3)^(K1)</f>
        <v>0</v>
      </c>
      <c r="L12" s="33">
        <f>L11/(1+'Variabler som er lagt til grunn'!$J$3)^(L1)</f>
        <v>0</v>
      </c>
      <c r="M12" s="33">
        <f>M11/(1+'Variabler som er lagt til grunn'!$J$3)^(M1)</f>
        <v>0</v>
      </c>
      <c r="N12" s="33">
        <f>N11/(1+'Variabler som er lagt til grunn'!$J$3)^(N1)</f>
        <v>0</v>
      </c>
      <c r="O12" s="33">
        <f>O11/(1+'Variabler som er lagt til grunn'!$J$3)^(O1)</f>
        <v>0</v>
      </c>
      <c r="P12" s="33">
        <f>P11/(1+'Variabler som er lagt til grunn'!$J$3)^(P1)</f>
        <v>0</v>
      </c>
      <c r="Q12" s="34">
        <f>Q11/(1+'Variabler som er lagt til grunn'!$J$3)^(Q1)</f>
        <v>0</v>
      </c>
      <c r="S12" s="10" t="s">
        <v>39</v>
      </c>
      <c r="T12" s="12">
        <f>-ROUND(Gevinstkalkulatoren!I24*'Variabler som er lagt til grunn'!J2,0)</f>
        <v>0</v>
      </c>
      <c r="U12" s="10" t="s">
        <v>24</v>
      </c>
    </row>
    <row r="13" spans="1:44" x14ac:dyDescent="0.25">
      <c r="S13" s="13" t="str">
        <f>IFERROR(IF(B15&lt;0, "Tap", "Gevinst"),"Gevinst")</f>
        <v>Gevinst</v>
      </c>
      <c r="T13" s="14">
        <f>ROUND(Skjules!AQ3,0)</f>
        <v>0</v>
      </c>
      <c r="U13" s="13" t="s">
        <v>28</v>
      </c>
    </row>
    <row r="14" spans="1:44" ht="17.25" x14ac:dyDescent="0.25">
      <c r="A14" s="35" t="s">
        <v>11</v>
      </c>
      <c r="B14" s="36" t="e">
        <f>ROUND(-PMT('Variabler som er lagt til grunn'!J3,Gevinstkalkulatoren!I23,Skjules!AR3),-3)</f>
        <v>#NUM!</v>
      </c>
      <c r="C14" s="50"/>
      <c r="D14" s="24"/>
      <c r="E14" s="24"/>
      <c r="F14" s="24"/>
      <c r="G14" s="24"/>
    </row>
    <row r="15" spans="1:44" ht="17.25" x14ac:dyDescent="0.25">
      <c r="A15" s="37" t="s">
        <v>12</v>
      </c>
      <c r="B15" s="38">
        <f>ROUND(Skjules!AQ3,-3)</f>
        <v>0</v>
      </c>
      <c r="C15" s="24"/>
      <c r="D15" s="24"/>
      <c r="E15" s="24"/>
      <c r="F15" s="24"/>
      <c r="G15" s="24"/>
    </row>
    <row r="16" spans="1:44" ht="17.25" x14ac:dyDescent="0.25">
      <c r="A16" s="37" t="s">
        <v>18</v>
      </c>
      <c r="B16" s="39">
        <f>ROUND(Gevinstkalkulatoren!I24*'Variabler som er lagt til grunn'!J2,-3)</f>
        <v>0</v>
      </c>
      <c r="C16" s="24"/>
      <c r="D16" s="24"/>
      <c r="E16" s="24"/>
      <c r="F16" s="24"/>
      <c r="G16" s="24"/>
    </row>
    <row r="17" spans="1:7" ht="17.25" x14ac:dyDescent="0.25">
      <c r="A17" s="37" t="s">
        <v>10</v>
      </c>
      <c r="B17" s="39">
        <f>IF(Skjules!B7&gt;15,Skjules!C7,Skjules!B7)</f>
        <v>0</v>
      </c>
      <c r="C17" s="24"/>
      <c r="D17" s="24"/>
      <c r="E17" s="24"/>
      <c r="F17" s="24"/>
      <c r="G17" s="24"/>
    </row>
    <row r="18" spans="1:7" ht="17.25" x14ac:dyDescent="0.25">
      <c r="A18" s="37" t="s">
        <v>20</v>
      </c>
      <c r="B18" s="47" t="e">
        <f>-B3/(C12+D12+E12+F12+G12+H12+I12+J12+K12+L12+M12+N12+O12+P12+Q12)</f>
        <v>#DIV/0!</v>
      </c>
      <c r="C18" s="48"/>
      <c r="D18" s="24"/>
      <c r="E18" s="24"/>
      <c r="F18" s="24"/>
      <c r="G18" s="24"/>
    </row>
    <row r="19" spans="1:7" ht="17.25" x14ac:dyDescent="0.25">
      <c r="A19" s="37" t="s">
        <v>43</v>
      </c>
      <c r="B19" s="49" t="e">
        <f>Gevinstkalkulatoren!I20*Skjules!B18</f>
        <v>#DIV/0!</v>
      </c>
      <c r="C19" s="48"/>
      <c r="D19" s="24"/>
      <c r="E19" s="24"/>
      <c r="F19" s="24"/>
      <c r="G19" s="24"/>
    </row>
    <row r="20" spans="1:7" ht="17.25" x14ac:dyDescent="0.25">
      <c r="A20" s="40" t="s">
        <v>19</v>
      </c>
      <c r="B20" s="41" t="e">
        <f>1+ (B15/B16)</f>
        <v>#DIV/0!</v>
      </c>
      <c r="C20" s="24"/>
      <c r="D20" s="24"/>
      <c r="E20" s="24"/>
      <c r="F20" s="24"/>
      <c r="G20" s="24"/>
    </row>
    <row r="22" spans="1:7" ht="17.25" x14ac:dyDescent="0.25">
      <c r="A22" s="24" t="s">
        <v>34</v>
      </c>
      <c r="B22">
        <f>(Gevinstkalkulatoren!O16*1.25)/1950</f>
        <v>0</v>
      </c>
    </row>
    <row r="23" spans="1:7" x14ac:dyDescent="0.25">
      <c r="B23">
        <v>393.5</v>
      </c>
    </row>
    <row r="25" spans="1:7" x14ac:dyDescent="0.25">
      <c r="A25" s="15" t="s">
        <v>40</v>
      </c>
      <c r="B25" s="46" t="e">
        <f>Gevinstkalkulatoren!I22/Gevinstkalkulatoren!I20</f>
        <v>#DIV/0!</v>
      </c>
      <c r="C25" s="26"/>
      <c r="D25" s="26"/>
    </row>
    <row r="26" spans="1:7" x14ac:dyDescent="0.25">
      <c r="C26" s="26"/>
    </row>
    <row r="28" spans="1:7" x14ac:dyDescent="0.25">
      <c r="A28" s="15"/>
    </row>
    <row r="29" spans="1:7" x14ac:dyDescent="0.25">
      <c r="A29" s="26"/>
    </row>
    <row r="46" ht="19.899999999999999" customHeight="1" x14ac:dyDescent="0.25"/>
    <row r="47" ht="19.899999999999999" customHeight="1" x14ac:dyDescent="0.25"/>
  </sheetData>
  <mergeCells count="1">
    <mergeCell ref="S10:T10"/>
  </mergeCells>
  <pageMargins left="0.7" right="0.7" top="0.75" bottom="0.75" header="0.3" footer="0.3"/>
  <pageSetup paperSize="9" scale="1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jectCT" ma:contentTypeID="0x01010009886E606E16458F999767F9DBBAF34E00E6CBB9315A3ACC4B8C6C3E5DC606A2F1" ma:contentTypeVersion="7" ma:contentTypeDescription="Opprett et nytt dokument." ma:contentTypeScope="" ma:versionID="b9d9489e94621ad70de6f4d2ba72cab1">
  <xsd:schema xmlns:xsd="http://www.w3.org/2001/XMLSchema" xmlns:xs="http://www.w3.org/2001/XMLSchema" xmlns:p="http://schemas.microsoft.com/office/2006/metadata/properties" xmlns:ns2="1aa317df-8a59-4859-a5ad-e2a1413ccfff" xmlns:ns3="cdc426f9-4db3-4d03-936c-e9986ade7250" xmlns:ns4="d00ba9ae-cdc5-4e2d-abbf-7d7551b68369" targetNamespace="http://schemas.microsoft.com/office/2006/metadata/properties" ma:root="true" ma:fieldsID="1e222eefeeeb2b33267271bb2b4c255f" ns2:_="" ns3:_="" ns4:_="">
    <xsd:import namespace="1aa317df-8a59-4859-a5ad-e2a1413ccfff"/>
    <xsd:import namespace="cdc426f9-4db3-4d03-936c-e9986ade7250"/>
    <xsd:import namespace="d00ba9ae-cdc5-4e2d-abbf-7d7551b68369"/>
    <xsd:element name="properties">
      <xsd:complexType>
        <xsd:sequence>
          <xsd:element name="documentManagement">
            <xsd:complexType>
              <xsd:all>
                <xsd:element ref="ns2:menon_Prosjektnavn" minOccurs="0"/>
                <xsd:element ref="ns2:menon_Prosjektnummer" minOccurs="0"/>
                <xsd:element ref="ns2:menon_Kunde" minOccurs="0"/>
                <xsd:element ref="ns2:menon_Tjeneste" minOccurs="0"/>
                <xsd:element ref="ns2:menon_Nering" minOccurs="0"/>
                <xsd:element ref="ns3:menon_documenttype" minOccurs="0"/>
                <xsd:element ref="ns3:menon_Avsluttet" minOccurs="0"/>
                <xsd:element ref="ns2:menon_Prosjekteier" minOccurs="0"/>
                <xsd:element ref="ns2:menon_Tema" minOccurs="0"/>
                <xsd:element ref="ns4:MediaServiceMetadata" minOccurs="0"/>
                <xsd:element ref="ns4:MediaServiceFastMetadata" minOccurs="0"/>
                <xsd:element ref="ns4:MediaServiceSearchProperties" minOccurs="0"/>
                <xsd:element ref="ns4:MediaServiceObjectDetectorVersion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317df-8a59-4859-a5ad-e2a1413ccfff" elementFormDefault="qualified">
    <xsd:import namespace="http://schemas.microsoft.com/office/2006/documentManagement/types"/>
    <xsd:import namespace="http://schemas.microsoft.com/office/infopath/2007/PartnerControls"/>
    <xsd:element name="menon_Prosjektnavn" ma:index="8" nillable="true" ma:displayName="Prosjektnavn" ma:default="Kalkulator for gevinster av klart språk" ma:internalName="menon_Prosjektnavn">
      <xsd:simpleType>
        <xsd:restriction base="dms:Text"/>
      </xsd:simpleType>
    </xsd:element>
    <xsd:element name="menon_Prosjektnummer" ma:index="9" nillable="true" ma:displayName="Prosjektnummer" ma:default="14868" ma:internalName="menon_Prosjektnummer">
      <xsd:simpleType>
        <xsd:restriction base="dms:Text"/>
      </xsd:simpleType>
    </xsd:element>
    <xsd:element name="menon_Kunde" ma:index="10" nillable="true" ma:displayName="Kunde" ma:default="Ks" ma:internalName="menon_Kunde">
      <xsd:simpleType>
        <xsd:restriction base="dms:Text"/>
      </xsd:simpleType>
    </xsd:element>
    <xsd:element name="menon_Tjeneste" ma:index="11" nillable="true" ma:displayName="Tjeneste" ma:default="Gevinstrealisering" ma:internalName="menon_Tjeneste">
      <xsd:simpleType>
        <xsd:restriction base="dms:Text"/>
      </xsd:simpleType>
    </xsd:element>
    <xsd:element name="menon_Nering" ma:index="12" nillable="true" ma:displayName="Næring" ma:default="Kommune" ma:internalName="menon_Nering">
      <xsd:simpleType>
        <xsd:restriction base="dms:Text"/>
      </xsd:simpleType>
    </xsd:element>
    <xsd:element name="menon_Prosjekteier" ma:index="15" nillable="true" ma:displayName="Prosjekteier" ma:default="Simen" ma:internalName="menon_Prosjekteier">
      <xsd:simpleType>
        <xsd:restriction base="dms:Text"/>
      </xsd:simpleType>
    </xsd:element>
    <xsd:element name="menon_Tema" ma:index="16" nillable="true" ma:displayName="Tema" ma:default="Kommuneøkonomi" ma:internalName="menon_Tema">
      <xsd:simpleType>
        <xsd:restriction base="dms:Text"/>
      </xsd:simpleType>
    </xsd:element>
    <xsd:element name="SharedWithUsers" ma:index="2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26f9-4db3-4d03-936c-e9986ade7250" elementFormDefault="qualified">
    <xsd:import namespace="http://schemas.microsoft.com/office/2006/documentManagement/types"/>
    <xsd:import namespace="http://schemas.microsoft.com/office/infopath/2007/PartnerControls"/>
    <xsd:element name="menon_documenttype" ma:index="13" nillable="true" ma:displayName="Dokumenttype" ma:description="documenttype" ma:format="Dropdown" ma:internalName="menon_documenttype">
      <xsd:simpleType>
        <xsd:restriction base="dms:Choice">
          <xsd:enumeration value="Brev"/>
          <xsd:enumeration value="Dokument"/>
          <xsd:enumeration value="Notat"/>
          <xsd:enumeration value="Presentasjon"/>
          <xsd:enumeration value="Rapport"/>
          <xsd:enumeration value="Tilbud"/>
        </xsd:restriction>
      </xsd:simpleType>
    </xsd:element>
    <xsd:element name="menon_Avsluttet" ma:index="14" nillable="true" ma:displayName="Avsluttet" ma:default="FALSE" ma:internalName="menon_Avslutte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ba9ae-cdc5-4e2d-abbf-7d7551b68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non_Tema xmlns="1aa317df-8a59-4859-a5ad-e2a1413ccfff">Kommuneøkonomi</menon_Tema>
    <menon_Prosjektnummer xmlns="1aa317df-8a59-4859-a5ad-e2a1413ccfff">14868</menon_Prosjektnummer>
    <menon_Kunde xmlns="1aa317df-8a59-4859-a5ad-e2a1413ccfff">Ks</menon_Kunde>
    <menon_Tjeneste xmlns="1aa317df-8a59-4859-a5ad-e2a1413ccfff">Gevinstrealisering</menon_Tjeneste>
    <menon_Prosjektnavn xmlns="1aa317df-8a59-4859-a5ad-e2a1413ccfff">Kalkulator for gevinster av klart språk</menon_Prosjektnavn>
    <menon_Prosjekteier xmlns="1aa317df-8a59-4859-a5ad-e2a1413ccfff">Simen</menon_Prosjekteier>
    <menon_Avsluttet xmlns="cdc426f9-4db3-4d03-936c-e9986ade7250">false</menon_Avsluttet>
    <menon_Nering xmlns="1aa317df-8a59-4859-a5ad-e2a1413ccfff">Kommune</menon_Nering>
    <menon_documenttype xmlns="cdc426f9-4db3-4d03-936c-e9986ade7250" xsi:nil="true"/>
  </documentManagement>
</p:properties>
</file>

<file path=customXml/itemProps1.xml><?xml version="1.0" encoding="utf-8"?>
<ds:datastoreItem xmlns:ds="http://schemas.openxmlformats.org/officeDocument/2006/customXml" ds:itemID="{1C5E9BDA-2179-489B-948F-1D3B6985B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a317df-8a59-4859-a5ad-e2a1413ccfff"/>
    <ds:schemaRef ds:uri="cdc426f9-4db3-4d03-936c-e9986ade7250"/>
    <ds:schemaRef ds:uri="d00ba9ae-cdc5-4e2d-abbf-7d7551b683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496173-E6D5-4DCC-99A9-07268180CA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FDA196-5DC5-4AA6-AFED-CDC6FEC39F81}">
  <ds:schemaRefs>
    <ds:schemaRef ds:uri="http://schemas.microsoft.com/office/2006/metadata/properties"/>
    <ds:schemaRef ds:uri="http://schemas.microsoft.com/office/infopath/2007/PartnerControls"/>
    <ds:schemaRef ds:uri="1aa317df-8a59-4859-a5ad-e2a1413ccfff"/>
    <ds:schemaRef ds:uri="cdc426f9-4db3-4d03-936c-e9986ade72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Gevinstkalkulatoren</vt:lpstr>
      <vt:lpstr>Oppsummering</vt:lpstr>
      <vt:lpstr>Variabler som er lagt til grunn</vt:lpstr>
      <vt:lpstr>Skjules</vt:lpstr>
      <vt:lpstr>Oppsummering!Utskriftsområde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Christoffer Thalberg Hamnes</dc:creator>
  <cp:keywords/>
  <dc:description/>
  <cp:lastModifiedBy>Anna Holm Vågsland</cp:lastModifiedBy>
  <cp:revision/>
  <cp:lastPrinted>2024-02-26T14:27:09Z</cp:lastPrinted>
  <dcterms:created xsi:type="dcterms:W3CDTF">2024-02-15T14:32:37Z</dcterms:created>
  <dcterms:modified xsi:type="dcterms:W3CDTF">2024-04-18T15:21:40Z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0x01010009886E606E16458F999767F9DBBAF34E00E6CBB9315A3ACC4B8C6C3E5DC606A2F1</vt:lpwstr>
  </property>
</Properties>
</file>